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20115" windowHeight="793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A3" i="1" l="1"/>
  <c r="B15" i="1"/>
  <c r="C14" i="1"/>
  <c r="M12" i="1"/>
  <c r="M13" i="1" s="1"/>
  <c r="A4" i="1"/>
  <c r="B16" i="1" l="1"/>
  <c r="B17" i="1" s="1"/>
  <c r="M14" i="1"/>
  <c r="C13" i="1"/>
  <c r="B14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B18" i="1" l="1"/>
  <c r="B19" i="1"/>
  <c r="B21" i="1" s="1"/>
  <c r="D14" i="1"/>
  <c r="E14" i="1" s="1"/>
  <c r="B20" i="1"/>
  <c r="M15" i="1"/>
  <c r="B22" i="1" l="1"/>
  <c r="M16" i="1"/>
  <c r="B23" i="1" l="1"/>
  <c r="B24" i="1"/>
  <c r="M17" i="1"/>
  <c r="B25" i="1" l="1"/>
  <c r="B26" i="1"/>
  <c r="M18" i="1"/>
  <c r="B27" i="1" l="1"/>
  <c r="M19" i="1"/>
  <c r="B28" i="1" l="1"/>
  <c r="M20" i="1"/>
  <c r="B29" i="1" l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M21" i="1"/>
  <c r="M22" i="1" l="1"/>
  <c r="M23" i="1" l="1"/>
  <c r="M24" i="1" l="1"/>
  <c r="M25" i="1" l="1"/>
  <c r="M26" i="1" l="1"/>
  <c r="M27" i="1" l="1"/>
  <c r="M28" i="1" l="1"/>
  <c r="M29" i="1" l="1"/>
  <c r="M30" i="1" l="1"/>
  <c r="M31" i="1" l="1"/>
  <c r="M32" i="1" l="1"/>
  <c r="M33" i="1" l="1"/>
  <c r="M34" i="1" l="1"/>
  <c r="M35" i="1" l="1"/>
  <c r="M36" i="1" l="1"/>
  <c r="M37" i="1" l="1"/>
  <c r="M38" i="1" l="1"/>
  <c r="M39" i="1" l="1"/>
  <c r="M40" i="1" l="1"/>
  <c r="M41" i="1" l="1"/>
  <c r="M42" i="1" l="1"/>
  <c r="M43" i="1" l="1"/>
  <c r="M44" i="1" l="1"/>
  <c r="M45" i="1" l="1"/>
  <c r="M46" i="1" l="1"/>
  <c r="M47" i="1" l="1"/>
  <c r="M48" i="1" l="1"/>
  <c r="M49" i="1" l="1"/>
  <c r="M50" i="1" l="1"/>
  <c r="M51" i="1" l="1"/>
  <c r="M52" i="1" l="1"/>
  <c r="M53" i="1" l="1"/>
  <c r="M54" i="1" l="1"/>
  <c r="M55" i="1" l="1"/>
  <c r="M56" i="1" l="1"/>
  <c r="M57" i="1" l="1"/>
  <c r="M58" i="1" l="1"/>
  <c r="M59" i="1" l="1"/>
  <c r="M60" i="1" l="1"/>
  <c r="M61" i="1" l="1"/>
  <c r="M62" i="1" l="1"/>
  <c r="M63" i="1" l="1"/>
  <c r="M64" i="1" l="1"/>
  <c r="M65" i="1" l="1"/>
  <c r="M66" i="1" l="1"/>
  <c r="M67" i="1" l="1"/>
  <c r="M68" i="1" l="1"/>
  <c r="M69" i="1" l="1"/>
  <c r="M70" i="1" l="1"/>
  <c r="M71" i="1" l="1"/>
  <c r="M72" i="1" l="1"/>
  <c r="M73" i="1" l="1"/>
  <c r="M74" i="1" l="1"/>
  <c r="M75" i="1" l="1"/>
  <c r="M76" i="1" l="1"/>
  <c r="M77" i="1" l="1"/>
  <c r="M78" i="1" l="1"/>
  <c r="M79" i="1" l="1"/>
  <c r="M80" i="1" l="1"/>
  <c r="M81" i="1" l="1"/>
  <c r="M82" i="1" l="1"/>
  <c r="M83" i="1" l="1"/>
  <c r="M84" i="1" l="1"/>
  <c r="M85" i="1" l="1"/>
  <c r="M86" i="1" l="1"/>
  <c r="M87" i="1" l="1"/>
  <c r="M88" i="1" l="1"/>
  <c r="M89" i="1" l="1"/>
  <c r="M90" i="1" l="1"/>
  <c r="M91" i="1" l="1"/>
  <c r="M92" i="1" l="1"/>
  <c r="M93" i="1" l="1"/>
  <c r="M94" i="1" l="1"/>
  <c r="M95" i="1" l="1"/>
  <c r="M96" i="1" l="1"/>
  <c r="M97" i="1" l="1"/>
  <c r="M98" i="1" l="1"/>
  <c r="M99" i="1" l="1"/>
  <c r="M100" i="1" l="1"/>
  <c r="M101" i="1" l="1"/>
  <c r="M102" i="1" l="1"/>
  <c r="M103" i="1" l="1"/>
  <c r="M104" i="1" l="1"/>
  <c r="M105" i="1" l="1"/>
  <c r="M106" i="1" l="1"/>
  <c r="M107" i="1" l="1"/>
  <c r="M108" i="1" l="1"/>
  <c r="M109" i="1" l="1"/>
  <c r="M110" i="1" l="1"/>
  <c r="M111" i="1" l="1"/>
  <c r="M112" i="1" l="1"/>
  <c r="M113" i="1" l="1"/>
  <c r="M114" i="1" l="1"/>
  <c r="M115" i="1" l="1"/>
  <c r="M116" i="1" l="1"/>
  <c r="M117" i="1" l="1"/>
  <c r="M118" i="1" l="1"/>
  <c r="M119" i="1" l="1"/>
  <c r="M120" i="1" l="1"/>
  <c r="M121" i="1" l="1"/>
  <c r="M122" i="1" l="1"/>
  <c r="M123" i="1" l="1"/>
  <c r="M124" i="1" l="1"/>
  <c r="M125" i="1" l="1"/>
  <c r="M126" i="1" l="1"/>
  <c r="M127" i="1" l="1"/>
  <c r="M128" i="1" l="1"/>
  <c r="M129" i="1" l="1"/>
  <c r="M130" i="1" l="1"/>
  <c r="M131" i="1" l="1"/>
  <c r="M132" i="1" l="1"/>
  <c r="M133" i="1" l="1"/>
  <c r="M134" i="1" l="1"/>
  <c r="M135" i="1" l="1"/>
  <c r="M136" i="1" l="1"/>
  <c r="M137" i="1" l="1"/>
  <c r="M138" i="1" l="1"/>
  <c r="M139" i="1" l="1"/>
  <c r="M140" i="1" l="1"/>
  <c r="M141" i="1" l="1"/>
  <c r="M142" i="1" l="1"/>
  <c r="M143" i="1" l="1"/>
  <c r="M144" i="1" l="1"/>
  <c r="M145" i="1" l="1"/>
  <c r="M146" i="1" l="1"/>
  <c r="M147" i="1" l="1"/>
  <c r="M148" i="1" l="1"/>
  <c r="M149" i="1" l="1"/>
  <c r="M150" i="1" l="1"/>
  <c r="M151" i="1" l="1"/>
  <c r="M152" i="1" l="1"/>
  <c r="M153" i="1" l="1"/>
  <c r="M154" i="1" l="1"/>
  <c r="M155" i="1" l="1"/>
  <c r="M156" i="1" l="1"/>
  <c r="M157" i="1" l="1"/>
  <c r="M158" i="1" l="1"/>
  <c r="M159" i="1" l="1"/>
  <c r="M160" i="1" l="1"/>
  <c r="M161" i="1" l="1"/>
  <c r="M162" i="1" l="1"/>
  <c r="M163" i="1" l="1"/>
  <c r="M164" i="1" l="1"/>
  <c r="M165" i="1" l="1"/>
  <c r="M166" i="1" l="1"/>
  <c r="M167" i="1" l="1"/>
  <c r="M168" i="1" l="1"/>
  <c r="M169" i="1" l="1"/>
  <c r="M170" i="1" l="1"/>
  <c r="M171" i="1" l="1"/>
  <c r="M172" i="1" l="1"/>
  <c r="M173" i="1" l="1"/>
  <c r="M174" i="1" l="1"/>
  <c r="M175" i="1" l="1"/>
  <c r="M176" i="1" l="1"/>
  <c r="M177" i="1" l="1"/>
  <c r="M178" i="1" l="1"/>
  <c r="M179" i="1" l="1"/>
  <c r="M180" i="1" l="1"/>
  <c r="M181" i="1" l="1"/>
  <c r="M182" i="1" l="1"/>
  <c r="M183" i="1" l="1"/>
  <c r="M184" i="1" l="1"/>
  <c r="M185" i="1" l="1"/>
  <c r="M186" i="1" l="1"/>
  <c r="M187" i="1" l="1"/>
  <c r="M188" i="1" l="1"/>
  <c r="M189" i="1" l="1"/>
  <c r="M190" i="1" l="1"/>
  <c r="M191" i="1" l="1"/>
  <c r="M192" i="1" l="1"/>
  <c r="M193" i="1" l="1"/>
  <c r="M194" i="1" l="1"/>
  <c r="M195" i="1" l="1"/>
  <c r="M196" i="1" l="1"/>
  <c r="M197" i="1" l="1"/>
  <c r="M198" i="1" l="1"/>
  <c r="M199" i="1" l="1"/>
  <c r="M200" i="1" l="1"/>
  <c r="M201" i="1" l="1"/>
  <c r="M202" i="1" l="1"/>
  <c r="M203" i="1" l="1"/>
  <c r="M204" i="1" l="1"/>
  <c r="M205" i="1" l="1"/>
  <c r="M206" i="1" l="1"/>
  <c r="M207" i="1" l="1"/>
  <c r="M208" i="1" l="1"/>
  <c r="M209" i="1" l="1"/>
  <c r="M210" i="1" l="1"/>
  <c r="M211" i="1" l="1"/>
  <c r="M212" i="1" l="1"/>
  <c r="M213" i="1" l="1"/>
  <c r="M214" i="1" l="1"/>
  <c r="M215" i="1" l="1"/>
  <c r="M216" i="1" l="1"/>
  <c r="M217" i="1" l="1"/>
  <c r="M218" i="1" l="1"/>
  <c r="M219" i="1" l="1"/>
  <c r="M220" i="1" l="1"/>
  <c r="M221" i="1" l="1"/>
  <c r="M222" i="1" l="1"/>
  <c r="M223" i="1" l="1"/>
  <c r="M224" i="1" l="1"/>
  <c r="M225" i="1" l="1"/>
  <c r="M226" i="1" l="1"/>
  <c r="M227" i="1" l="1"/>
  <c r="M228" i="1" l="1"/>
  <c r="M229" i="1" l="1"/>
  <c r="M230" i="1" l="1"/>
  <c r="M231" i="1" l="1"/>
  <c r="M232" i="1" l="1"/>
  <c r="M233" i="1" l="1"/>
  <c r="M234" i="1" l="1"/>
  <c r="M235" i="1" l="1"/>
  <c r="M236" i="1" l="1"/>
  <c r="M237" i="1" l="1"/>
  <c r="M238" i="1" l="1"/>
  <c r="M239" i="1" l="1"/>
  <c r="M240" i="1" l="1"/>
  <c r="M241" i="1" l="1"/>
  <c r="M242" i="1" l="1"/>
  <c r="M243" i="1" l="1"/>
  <c r="M244" i="1" l="1"/>
  <c r="M245" i="1" l="1"/>
  <c r="M246" i="1" l="1"/>
  <c r="M247" i="1" l="1"/>
  <c r="M248" i="1" l="1"/>
  <c r="M249" i="1" l="1"/>
  <c r="M250" i="1" l="1"/>
  <c r="M251" i="1" l="1"/>
  <c r="M252" i="1" l="1"/>
  <c r="M253" i="1" l="1"/>
  <c r="M254" i="1" l="1"/>
  <c r="M255" i="1" l="1"/>
  <c r="M256" i="1" l="1"/>
  <c r="M257" i="1" l="1"/>
  <c r="M258" i="1" l="1"/>
  <c r="M259" i="1" l="1"/>
  <c r="M260" i="1" l="1"/>
  <c r="M261" i="1" l="1"/>
  <c r="M262" i="1" l="1"/>
  <c r="M263" i="1" l="1"/>
  <c r="M264" i="1" l="1"/>
  <c r="M265" i="1" l="1"/>
  <c r="M266" i="1" l="1"/>
  <c r="M267" i="1" l="1"/>
  <c r="M268" i="1" l="1"/>
  <c r="M269" i="1" l="1"/>
  <c r="M270" i="1" l="1"/>
  <c r="M271" i="1" l="1"/>
  <c r="M272" i="1" l="1"/>
  <c r="M273" i="1" l="1"/>
  <c r="M274" i="1" l="1"/>
  <c r="M275" i="1" l="1"/>
  <c r="M276" i="1" l="1"/>
  <c r="M277" i="1" l="1"/>
  <c r="M278" i="1" l="1"/>
  <c r="M279" i="1" l="1"/>
  <c r="M280" i="1" l="1"/>
  <c r="M281" i="1" l="1"/>
  <c r="M282" i="1" l="1"/>
  <c r="M283" i="1" l="1"/>
  <c r="M284" i="1" l="1"/>
  <c r="M285" i="1" l="1"/>
  <c r="M286" i="1" l="1"/>
  <c r="M287" i="1" l="1"/>
  <c r="M288" i="1" l="1"/>
  <c r="M289" i="1" l="1"/>
  <c r="M290" i="1" l="1"/>
  <c r="M291" i="1" l="1"/>
  <c r="M292" i="1" l="1"/>
  <c r="M293" i="1" l="1"/>
  <c r="M294" i="1" l="1"/>
  <c r="M295" i="1" l="1"/>
  <c r="M296" i="1" l="1"/>
  <c r="M297" i="1" l="1"/>
  <c r="M298" i="1" l="1"/>
  <c r="M299" i="1" l="1"/>
  <c r="M300" i="1" l="1"/>
  <c r="M301" i="1" l="1"/>
  <c r="M302" i="1" l="1"/>
  <c r="M303" i="1" l="1"/>
  <c r="M304" i="1" l="1"/>
  <c r="M305" i="1" l="1"/>
  <c r="M306" i="1" l="1"/>
  <c r="M307" i="1" l="1"/>
  <c r="M308" i="1" l="1"/>
  <c r="M309" i="1" l="1"/>
  <c r="M310" i="1" l="1"/>
  <c r="M311" i="1" l="1"/>
  <c r="M312" i="1" l="1"/>
  <c r="M313" i="1" l="1"/>
  <c r="M314" i="1" l="1"/>
  <c r="M315" i="1" l="1"/>
  <c r="M316" i="1" l="1"/>
  <c r="M317" i="1" l="1"/>
  <c r="M318" i="1" l="1"/>
  <c r="M319" i="1" l="1"/>
  <c r="M320" i="1" l="1"/>
  <c r="M321" i="1" l="1"/>
  <c r="M322" i="1" l="1"/>
  <c r="M323" i="1" l="1"/>
  <c r="M324" i="1" l="1"/>
  <c r="M325" i="1" l="1"/>
  <c r="M326" i="1" l="1"/>
  <c r="M327" i="1" l="1"/>
  <c r="M328" i="1" l="1"/>
  <c r="M329" i="1" l="1"/>
  <c r="M330" i="1" l="1"/>
  <c r="M331" i="1" l="1"/>
  <c r="M332" i="1" l="1"/>
  <c r="M333" i="1" l="1"/>
  <c r="M334" i="1" l="1"/>
  <c r="M335" i="1" l="1"/>
  <c r="M336" i="1" l="1"/>
  <c r="M337" i="1" l="1"/>
  <c r="M338" i="1" l="1"/>
  <c r="M339" i="1" l="1"/>
  <c r="M340" i="1" l="1"/>
  <c r="M341" i="1" l="1"/>
  <c r="M342" i="1" l="1"/>
  <c r="M343" i="1" l="1"/>
  <c r="M344" i="1" l="1"/>
  <c r="M345" i="1" l="1"/>
  <c r="M346" i="1" l="1"/>
  <c r="M347" i="1" l="1"/>
  <c r="M348" i="1" l="1"/>
  <c r="M349" i="1" l="1"/>
  <c r="M350" i="1" l="1"/>
  <c r="M351" i="1" l="1"/>
  <c r="M352" i="1" l="1"/>
  <c r="M353" i="1" l="1"/>
  <c r="M354" i="1" l="1"/>
  <c r="M355" i="1" l="1"/>
  <c r="M356" i="1" l="1"/>
  <c r="M357" i="1" l="1"/>
  <c r="M358" i="1" l="1"/>
  <c r="M359" i="1" l="1"/>
  <c r="M360" i="1" l="1"/>
  <c r="M361" i="1" l="1"/>
  <c r="M362" i="1" l="1"/>
  <c r="M363" i="1" l="1"/>
  <c r="M364" i="1" l="1"/>
  <c r="M365" i="1" l="1"/>
  <c r="M366" i="1" l="1"/>
  <c r="M367" i="1" l="1"/>
  <c r="M368" i="1" l="1"/>
  <c r="M369" i="1" l="1"/>
  <c r="M370" i="1" l="1"/>
  <c r="M371" i="1" l="1"/>
  <c r="M372" i="1" l="1"/>
  <c r="M373" i="1" l="1"/>
  <c r="C15" i="1" l="1"/>
  <c r="D15" i="1" l="1"/>
  <c r="E15" i="1" s="1"/>
  <c r="C16" i="1"/>
  <c r="C18" i="1"/>
  <c r="D16" i="1" l="1"/>
  <c r="E16" i="1" s="1"/>
  <c r="C17" i="1"/>
  <c r="D18" i="1" l="1"/>
  <c r="E18" i="1" s="1"/>
  <c r="D17" i="1"/>
  <c r="E17" i="1" s="1"/>
  <c r="C19" i="1"/>
  <c r="C21" i="1"/>
  <c r="D19" i="1" l="1"/>
  <c r="E19" i="1" s="1"/>
  <c r="C20" i="1"/>
  <c r="D21" i="1" s="1"/>
  <c r="E21" i="1" s="1"/>
  <c r="D20" i="1" l="1"/>
  <c r="E20" i="1" s="1"/>
  <c r="C22" i="1"/>
  <c r="C24" i="1"/>
  <c r="D22" i="1" l="1"/>
  <c r="E22" i="1" s="1"/>
  <c r="C25" i="1"/>
  <c r="C23" i="1"/>
  <c r="D23" i="1" s="1"/>
  <c r="E23" i="1" s="1"/>
  <c r="D25" i="1" l="1"/>
  <c r="E25" i="1" s="1"/>
  <c r="D24" i="1"/>
  <c r="E24" i="1" s="1"/>
  <c r="C27" i="1"/>
  <c r="C26" i="1" l="1"/>
  <c r="D26" i="1" s="1"/>
  <c r="E26" i="1" s="1"/>
  <c r="D27" i="1" l="1"/>
  <c r="E27" i="1" s="1"/>
  <c r="C28" i="1"/>
  <c r="D28" i="1" s="1"/>
  <c r="E28" i="1" s="1"/>
  <c r="C29" i="1" l="1"/>
  <c r="D29" i="1" s="1"/>
  <c r="E29" i="1" s="1"/>
  <c r="C30" i="1" l="1"/>
  <c r="D30" i="1" s="1"/>
  <c r="E30" i="1" s="1"/>
  <c r="C31" i="1" l="1"/>
  <c r="D31" i="1" s="1"/>
  <c r="E31" i="1" s="1"/>
  <c r="C32" i="1" l="1"/>
  <c r="D32" i="1" s="1"/>
  <c r="E32" i="1" s="1"/>
  <c r="C33" i="1" l="1"/>
  <c r="D33" i="1" s="1"/>
  <c r="E33" i="1" s="1"/>
  <c r="C34" i="1" l="1"/>
  <c r="D34" i="1" s="1"/>
  <c r="E34" i="1" s="1"/>
  <c r="C35" i="1" l="1"/>
  <c r="D35" i="1" s="1"/>
  <c r="E35" i="1" s="1"/>
  <c r="C36" i="1" l="1"/>
  <c r="D36" i="1" s="1"/>
  <c r="E36" i="1" s="1"/>
  <c r="C37" i="1" l="1"/>
  <c r="D37" i="1" s="1"/>
  <c r="E37" i="1" s="1"/>
  <c r="C38" i="1" l="1"/>
  <c r="D38" i="1" s="1"/>
  <c r="E38" i="1" s="1"/>
  <c r="C39" i="1" l="1"/>
  <c r="D39" i="1" s="1"/>
  <c r="E39" i="1" s="1"/>
  <c r="C40" i="1" l="1"/>
  <c r="D40" i="1" s="1"/>
  <c r="E40" i="1" s="1"/>
  <c r="C41" i="1" l="1"/>
  <c r="D41" i="1" s="1"/>
  <c r="E41" i="1" s="1"/>
  <c r="C42" i="1" l="1"/>
  <c r="D42" i="1" s="1"/>
  <c r="E42" i="1" s="1"/>
  <c r="C43" i="1" l="1"/>
  <c r="D43" i="1" s="1"/>
  <c r="E43" i="1" s="1"/>
  <c r="C44" i="1" l="1"/>
  <c r="D44" i="1" s="1"/>
  <c r="E44" i="1" s="1"/>
  <c r="C45" i="1" l="1"/>
  <c r="D45" i="1" s="1"/>
  <c r="E45" i="1" s="1"/>
  <c r="C46" i="1" l="1"/>
  <c r="D46" i="1" s="1"/>
  <c r="E46" i="1" s="1"/>
  <c r="C47" i="1" l="1"/>
  <c r="D47" i="1" s="1"/>
  <c r="E47" i="1" s="1"/>
  <c r="C48" i="1" l="1"/>
  <c r="D48" i="1" s="1"/>
  <c r="E48" i="1" s="1"/>
  <c r="C49" i="1" l="1"/>
  <c r="D49" i="1" s="1"/>
  <c r="E49" i="1" s="1"/>
  <c r="C50" i="1" l="1"/>
  <c r="D50" i="1" s="1"/>
  <c r="E50" i="1" s="1"/>
  <c r="C51" i="1" l="1"/>
  <c r="D51" i="1" s="1"/>
  <c r="E51" i="1" s="1"/>
  <c r="C52" i="1" l="1"/>
  <c r="D52" i="1" s="1"/>
  <c r="E52" i="1" s="1"/>
  <c r="C53" i="1" l="1"/>
  <c r="D53" i="1" s="1"/>
  <c r="E53" i="1" s="1"/>
  <c r="C54" i="1" l="1"/>
  <c r="D54" i="1" s="1"/>
  <c r="E54" i="1" s="1"/>
  <c r="C55" i="1" l="1"/>
  <c r="D55" i="1" s="1"/>
  <c r="E55" i="1" s="1"/>
  <c r="C56" i="1" l="1"/>
  <c r="D56" i="1" s="1"/>
  <c r="E56" i="1" s="1"/>
  <c r="C57" i="1" l="1"/>
  <c r="D57" i="1" s="1"/>
  <c r="E57" i="1" s="1"/>
  <c r="C58" i="1" l="1"/>
  <c r="D58" i="1" s="1"/>
  <c r="E58" i="1" s="1"/>
  <c r="C59" i="1" l="1"/>
  <c r="D59" i="1" s="1"/>
  <c r="E59" i="1" s="1"/>
  <c r="C60" i="1" l="1"/>
  <c r="D60" i="1" s="1"/>
  <c r="E60" i="1" s="1"/>
  <c r="C61" i="1" l="1"/>
  <c r="D61" i="1" s="1"/>
  <c r="E61" i="1" s="1"/>
  <c r="C62" i="1" l="1"/>
  <c r="D62" i="1" s="1"/>
  <c r="E62" i="1" s="1"/>
  <c r="C63" i="1" l="1"/>
  <c r="D63" i="1" s="1"/>
  <c r="E63" i="1" s="1"/>
  <c r="C64" i="1" l="1"/>
  <c r="D64" i="1" s="1"/>
  <c r="E64" i="1" s="1"/>
  <c r="C65" i="1" l="1"/>
  <c r="D65" i="1" s="1"/>
  <c r="E65" i="1" s="1"/>
  <c r="C66" i="1" l="1"/>
  <c r="D66" i="1" s="1"/>
  <c r="E66" i="1" s="1"/>
  <c r="C67" i="1" l="1"/>
  <c r="D67" i="1" s="1"/>
  <c r="E67" i="1" s="1"/>
  <c r="C68" i="1" l="1"/>
  <c r="D68" i="1" s="1"/>
  <c r="E68" i="1" s="1"/>
  <c r="C69" i="1" l="1"/>
  <c r="D69" i="1" s="1"/>
  <c r="E69" i="1" s="1"/>
  <c r="C70" i="1" l="1"/>
  <c r="D70" i="1" s="1"/>
  <c r="E70" i="1" s="1"/>
  <c r="C71" i="1" l="1"/>
  <c r="D71" i="1" s="1"/>
  <c r="E71" i="1" s="1"/>
  <c r="C72" i="1" l="1"/>
  <c r="D72" i="1" s="1"/>
  <c r="E72" i="1" s="1"/>
  <c r="C73" i="1" l="1"/>
  <c r="D73" i="1" s="1"/>
  <c r="E73" i="1" s="1"/>
  <c r="C74" i="1" l="1"/>
  <c r="D74" i="1" s="1"/>
  <c r="E74" i="1" s="1"/>
  <c r="C75" i="1" l="1"/>
  <c r="D75" i="1" s="1"/>
  <c r="E75" i="1" s="1"/>
  <c r="C76" i="1" l="1"/>
  <c r="D76" i="1" s="1"/>
  <c r="E76" i="1" s="1"/>
  <c r="C77" i="1" l="1"/>
  <c r="D77" i="1" s="1"/>
  <c r="E77" i="1" s="1"/>
  <c r="C78" i="1" l="1"/>
  <c r="D78" i="1" s="1"/>
  <c r="E78" i="1" s="1"/>
  <c r="C79" i="1" l="1"/>
  <c r="D79" i="1" s="1"/>
  <c r="E79" i="1" s="1"/>
  <c r="C80" i="1" l="1"/>
  <c r="D80" i="1" s="1"/>
  <c r="E80" i="1" s="1"/>
  <c r="C81" i="1" l="1"/>
  <c r="D81" i="1" s="1"/>
  <c r="E81" i="1" s="1"/>
  <c r="C82" i="1" l="1"/>
  <c r="D82" i="1" s="1"/>
  <c r="E82" i="1" s="1"/>
  <c r="C83" i="1" l="1"/>
  <c r="D83" i="1" s="1"/>
  <c r="E83" i="1" s="1"/>
  <c r="C84" i="1" l="1"/>
  <c r="D84" i="1" s="1"/>
  <c r="E84" i="1" s="1"/>
  <c r="C85" i="1" l="1"/>
  <c r="D85" i="1" s="1"/>
  <c r="E85" i="1" s="1"/>
  <c r="C86" i="1" l="1"/>
  <c r="D86" i="1" s="1"/>
  <c r="E86" i="1" s="1"/>
  <c r="C87" i="1" l="1"/>
  <c r="D87" i="1" s="1"/>
  <c r="E87" i="1" s="1"/>
  <c r="C88" i="1" l="1"/>
  <c r="D88" i="1" s="1"/>
  <c r="E88" i="1" s="1"/>
  <c r="C89" i="1" l="1"/>
  <c r="D89" i="1" s="1"/>
  <c r="E89" i="1" s="1"/>
  <c r="C90" i="1" l="1"/>
  <c r="D90" i="1" s="1"/>
  <c r="E90" i="1" s="1"/>
  <c r="C91" i="1" l="1"/>
  <c r="D91" i="1" s="1"/>
  <c r="E91" i="1" s="1"/>
  <c r="C92" i="1" l="1"/>
  <c r="D92" i="1" s="1"/>
  <c r="E92" i="1" s="1"/>
  <c r="C93" i="1" l="1"/>
  <c r="D93" i="1" s="1"/>
  <c r="E93" i="1" s="1"/>
  <c r="C94" i="1" l="1"/>
  <c r="D94" i="1" s="1"/>
  <c r="E94" i="1" s="1"/>
  <c r="C95" i="1" l="1"/>
  <c r="D95" i="1" s="1"/>
  <c r="E95" i="1" s="1"/>
  <c r="C96" i="1" l="1"/>
  <c r="D96" i="1" s="1"/>
  <c r="E96" i="1" s="1"/>
  <c r="C97" i="1" l="1"/>
  <c r="D97" i="1" s="1"/>
  <c r="E97" i="1" s="1"/>
  <c r="C98" i="1" l="1"/>
  <c r="D98" i="1" s="1"/>
  <c r="E98" i="1" s="1"/>
  <c r="C99" i="1" l="1"/>
  <c r="D99" i="1" s="1"/>
  <c r="E99" i="1" s="1"/>
  <c r="C100" i="1" l="1"/>
  <c r="D100" i="1" s="1"/>
  <c r="E100" i="1" s="1"/>
  <c r="C101" i="1" l="1"/>
  <c r="D101" i="1" s="1"/>
  <c r="E101" i="1" s="1"/>
  <c r="C102" i="1" l="1"/>
  <c r="D102" i="1" s="1"/>
  <c r="E102" i="1" s="1"/>
  <c r="C103" i="1" l="1"/>
  <c r="D103" i="1" s="1"/>
  <c r="E103" i="1" s="1"/>
  <c r="C104" i="1" l="1"/>
  <c r="D104" i="1" s="1"/>
  <c r="E104" i="1" s="1"/>
  <c r="C105" i="1" l="1"/>
  <c r="D105" i="1" s="1"/>
  <c r="E105" i="1" s="1"/>
  <c r="C106" i="1" l="1"/>
  <c r="D106" i="1" s="1"/>
  <c r="E106" i="1" s="1"/>
  <c r="C107" i="1" l="1"/>
  <c r="D107" i="1" s="1"/>
  <c r="E107" i="1" s="1"/>
  <c r="C108" i="1" l="1"/>
  <c r="D108" i="1" s="1"/>
  <c r="E108" i="1" s="1"/>
  <c r="C109" i="1" l="1"/>
  <c r="D109" i="1" s="1"/>
  <c r="E109" i="1" s="1"/>
  <c r="C110" i="1" l="1"/>
  <c r="D110" i="1" s="1"/>
  <c r="E110" i="1" s="1"/>
  <c r="C111" i="1" l="1"/>
  <c r="D111" i="1" s="1"/>
  <c r="E111" i="1" s="1"/>
  <c r="C112" i="1" l="1"/>
  <c r="D112" i="1" s="1"/>
  <c r="E112" i="1" s="1"/>
  <c r="C113" i="1" l="1"/>
  <c r="D113" i="1" s="1"/>
  <c r="E113" i="1" s="1"/>
  <c r="C114" i="1" l="1"/>
  <c r="D114" i="1" s="1"/>
  <c r="E114" i="1" s="1"/>
  <c r="C115" i="1" l="1"/>
  <c r="D115" i="1" s="1"/>
  <c r="E115" i="1" s="1"/>
  <c r="C116" i="1" l="1"/>
  <c r="D116" i="1" s="1"/>
  <c r="E116" i="1" s="1"/>
  <c r="C117" i="1" l="1"/>
  <c r="D117" i="1" s="1"/>
  <c r="E117" i="1" s="1"/>
  <c r="C118" i="1" l="1"/>
  <c r="D118" i="1" s="1"/>
  <c r="E118" i="1" s="1"/>
  <c r="C119" i="1" l="1"/>
  <c r="D119" i="1" s="1"/>
  <c r="E119" i="1" s="1"/>
  <c r="C120" i="1" l="1"/>
  <c r="D120" i="1" s="1"/>
  <c r="E120" i="1" s="1"/>
  <c r="C121" i="1" l="1"/>
  <c r="D121" i="1" s="1"/>
  <c r="E121" i="1" s="1"/>
  <c r="C122" i="1" l="1"/>
  <c r="D122" i="1" s="1"/>
  <c r="E122" i="1" s="1"/>
  <c r="C123" i="1" l="1"/>
  <c r="D123" i="1" s="1"/>
  <c r="E123" i="1" s="1"/>
  <c r="C124" i="1" l="1"/>
  <c r="D124" i="1" s="1"/>
  <c r="E124" i="1" s="1"/>
  <c r="C125" i="1" l="1"/>
  <c r="D125" i="1" s="1"/>
  <c r="E125" i="1" s="1"/>
  <c r="C126" i="1" l="1"/>
  <c r="D126" i="1" s="1"/>
  <c r="E126" i="1" s="1"/>
  <c r="C127" i="1" l="1"/>
  <c r="D127" i="1" s="1"/>
  <c r="E127" i="1" s="1"/>
  <c r="C128" i="1" l="1"/>
  <c r="D128" i="1" s="1"/>
  <c r="E128" i="1" s="1"/>
  <c r="C129" i="1" l="1"/>
  <c r="D129" i="1" s="1"/>
  <c r="E129" i="1" s="1"/>
  <c r="C130" i="1" l="1"/>
  <c r="D130" i="1" s="1"/>
  <c r="E130" i="1" s="1"/>
  <c r="C131" i="1" l="1"/>
  <c r="D131" i="1" s="1"/>
  <c r="E131" i="1" s="1"/>
  <c r="C132" i="1" l="1"/>
  <c r="D132" i="1" s="1"/>
  <c r="E132" i="1" s="1"/>
  <c r="C133" i="1" l="1"/>
  <c r="D133" i="1" s="1"/>
  <c r="E133" i="1" s="1"/>
  <c r="C134" i="1" l="1"/>
  <c r="D134" i="1" s="1"/>
  <c r="E134" i="1" s="1"/>
  <c r="C135" i="1" l="1"/>
  <c r="D135" i="1" s="1"/>
  <c r="E135" i="1" s="1"/>
  <c r="C136" i="1" l="1"/>
  <c r="D136" i="1" s="1"/>
  <c r="E136" i="1" s="1"/>
  <c r="C137" i="1" l="1"/>
  <c r="D137" i="1" s="1"/>
  <c r="E137" i="1" s="1"/>
  <c r="C138" i="1" l="1"/>
  <c r="D138" i="1" s="1"/>
  <c r="E138" i="1" s="1"/>
  <c r="C139" i="1" l="1"/>
  <c r="D139" i="1" s="1"/>
  <c r="E139" i="1" s="1"/>
  <c r="C140" i="1" l="1"/>
  <c r="D140" i="1" s="1"/>
  <c r="E140" i="1" s="1"/>
  <c r="C141" i="1" l="1"/>
  <c r="D141" i="1" s="1"/>
  <c r="E141" i="1" s="1"/>
  <c r="C142" i="1" l="1"/>
  <c r="D142" i="1" s="1"/>
  <c r="E142" i="1" s="1"/>
  <c r="C143" i="1" l="1"/>
  <c r="D143" i="1" s="1"/>
  <c r="E143" i="1" s="1"/>
  <c r="C144" i="1" l="1"/>
  <c r="D144" i="1" s="1"/>
  <c r="E144" i="1" s="1"/>
  <c r="C145" i="1" l="1"/>
  <c r="D145" i="1" s="1"/>
  <c r="E145" i="1" s="1"/>
  <c r="C146" i="1" l="1"/>
  <c r="D146" i="1" s="1"/>
  <c r="E146" i="1" s="1"/>
  <c r="C147" i="1" l="1"/>
  <c r="D147" i="1" s="1"/>
  <c r="E147" i="1" s="1"/>
  <c r="C148" i="1" l="1"/>
  <c r="D148" i="1" s="1"/>
  <c r="E148" i="1" s="1"/>
  <c r="C149" i="1" l="1"/>
  <c r="D149" i="1" s="1"/>
  <c r="E149" i="1" s="1"/>
  <c r="C150" i="1" l="1"/>
  <c r="D150" i="1" s="1"/>
  <c r="E150" i="1" s="1"/>
  <c r="C151" i="1" l="1"/>
  <c r="D151" i="1" s="1"/>
  <c r="E151" i="1" s="1"/>
  <c r="C152" i="1" l="1"/>
  <c r="D152" i="1" s="1"/>
  <c r="E152" i="1" s="1"/>
  <c r="C153" i="1" l="1"/>
  <c r="D153" i="1" s="1"/>
  <c r="E153" i="1" s="1"/>
  <c r="C154" i="1" l="1"/>
  <c r="D154" i="1" s="1"/>
  <c r="E154" i="1" s="1"/>
  <c r="C155" i="1" l="1"/>
  <c r="D155" i="1" s="1"/>
  <c r="E155" i="1" s="1"/>
  <c r="C156" i="1" l="1"/>
  <c r="D156" i="1" s="1"/>
  <c r="E156" i="1" s="1"/>
  <c r="C157" i="1" l="1"/>
  <c r="D157" i="1" s="1"/>
  <c r="E157" i="1" s="1"/>
  <c r="C158" i="1" l="1"/>
  <c r="D158" i="1" s="1"/>
  <c r="E158" i="1" s="1"/>
  <c r="C159" i="1" l="1"/>
  <c r="D159" i="1" s="1"/>
  <c r="E159" i="1" s="1"/>
  <c r="C160" i="1" l="1"/>
  <c r="D160" i="1" s="1"/>
  <c r="E160" i="1" s="1"/>
  <c r="C161" i="1" l="1"/>
  <c r="D161" i="1" s="1"/>
  <c r="E161" i="1" s="1"/>
  <c r="C162" i="1" l="1"/>
  <c r="D162" i="1" s="1"/>
  <c r="E162" i="1" s="1"/>
  <c r="C163" i="1" l="1"/>
  <c r="D163" i="1" s="1"/>
  <c r="E163" i="1" s="1"/>
  <c r="C164" i="1" l="1"/>
  <c r="D164" i="1" s="1"/>
  <c r="E164" i="1" s="1"/>
  <c r="C165" i="1" l="1"/>
  <c r="D165" i="1" s="1"/>
  <c r="E165" i="1" s="1"/>
  <c r="C166" i="1" l="1"/>
  <c r="D166" i="1" s="1"/>
  <c r="E166" i="1" s="1"/>
  <c r="C167" i="1" l="1"/>
  <c r="D167" i="1" s="1"/>
  <c r="E167" i="1" s="1"/>
  <c r="C168" i="1" l="1"/>
  <c r="D168" i="1" s="1"/>
  <c r="E168" i="1" s="1"/>
  <c r="C169" i="1" l="1"/>
  <c r="D169" i="1" s="1"/>
  <c r="E169" i="1" s="1"/>
  <c r="C170" i="1" l="1"/>
  <c r="D170" i="1" s="1"/>
  <c r="E170" i="1" s="1"/>
  <c r="C171" i="1" l="1"/>
  <c r="D171" i="1" s="1"/>
  <c r="E171" i="1" s="1"/>
  <c r="C172" i="1" l="1"/>
  <c r="D172" i="1" s="1"/>
  <c r="E172" i="1" s="1"/>
  <c r="C173" i="1" l="1"/>
  <c r="D173" i="1" s="1"/>
  <c r="E173" i="1" s="1"/>
  <c r="C174" i="1" l="1"/>
  <c r="D174" i="1" s="1"/>
  <c r="E174" i="1" s="1"/>
  <c r="C175" i="1" l="1"/>
  <c r="D175" i="1" s="1"/>
  <c r="E175" i="1" s="1"/>
  <c r="C176" i="1" l="1"/>
  <c r="D176" i="1" s="1"/>
  <c r="E176" i="1" s="1"/>
  <c r="C177" i="1" l="1"/>
  <c r="D177" i="1" s="1"/>
  <c r="E177" i="1" s="1"/>
  <c r="C178" i="1" l="1"/>
  <c r="D178" i="1" s="1"/>
  <c r="E178" i="1" s="1"/>
  <c r="C179" i="1" l="1"/>
  <c r="D179" i="1" s="1"/>
  <c r="E179" i="1" s="1"/>
  <c r="C180" i="1" l="1"/>
  <c r="D180" i="1" s="1"/>
  <c r="E180" i="1" s="1"/>
  <c r="C181" i="1" l="1"/>
  <c r="D181" i="1" s="1"/>
  <c r="E181" i="1" s="1"/>
  <c r="C182" i="1" l="1"/>
  <c r="D182" i="1" s="1"/>
  <c r="E182" i="1" s="1"/>
  <c r="C183" i="1" l="1"/>
  <c r="D183" i="1" s="1"/>
  <c r="E183" i="1" s="1"/>
  <c r="C184" i="1" l="1"/>
  <c r="D184" i="1" s="1"/>
  <c r="E184" i="1" s="1"/>
  <c r="C185" i="1" l="1"/>
  <c r="D185" i="1" s="1"/>
  <c r="E185" i="1" s="1"/>
  <c r="C186" i="1" l="1"/>
  <c r="D186" i="1" s="1"/>
  <c r="E186" i="1" s="1"/>
  <c r="C187" i="1" l="1"/>
  <c r="D187" i="1" s="1"/>
  <c r="E187" i="1" s="1"/>
  <c r="C188" i="1" l="1"/>
  <c r="D188" i="1" s="1"/>
  <c r="E188" i="1" s="1"/>
  <c r="C189" i="1" l="1"/>
  <c r="D189" i="1" s="1"/>
  <c r="E189" i="1" s="1"/>
  <c r="C190" i="1" l="1"/>
  <c r="D190" i="1" s="1"/>
  <c r="E190" i="1" s="1"/>
  <c r="C191" i="1" l="1"/>
  <c r="D191" i="1" s="1"/>
  <c r="E191" i="1" s="1"/>
  <c r="C192" i="1" l="1"/>
  <c r="D192" i="1" s="1"/>
  <c r="E192" i="1" s="1"/>
  <c r="C193" i="1" l="1"/>
  <c r="D193" i="1" s="1"/>
  <c r="E193" i="1" s="1"/>
  <c r="C194" i="1" l="1"/>
  <c r="D194" i="1" s="1"/>
  <c r="E194" i="1" s="1"/>
  <c r="C195" i="1" l="1"/>
  <c r="D195" i="1" s="1"/>
  <c r="E195" i="1" s="1"/>
  <c r="C196" i="1" l="1"/>
  <c r="D196" i="1" s="1"/>
  <c r="E196" i="1" s="1"/>
  <c r="C197" i="1" l="1"/>
  <c r="D197" i="1" s="1"/>
  <c r="E197" i="1" s="1"/>
  <c r="C198" i="1" l="1"/>
  <c r="D198" i="1" s="1"/>
  <c r="E198" i="1" s="1"/>
  <c r="C199" i="1" l="1"/>
  <c r="D199" i="1" s="1"/>
  <c r="E199" i="1" s="1"/>
  <c r="C200" i="1" l="1"/>
  <c r="D200" i="1" s="1"/>
  <c r="E200" i="1" s="1"/>
  <c r="C201" i="1" l="1"/>
  <c r="D201" i="1" s="1"/>
  <c r="E201" i="1" s="1"/>
  <c r="C202" i="1" l="1"/>
  <c r="D202" i="1" s="1"/>
  <c r="E202" i="1" s="1"/>
  <c r="C203" i="1" l="1"/>
  <c r="D203" i="1" s="1"/>
  <c r="E203" i="1" s="1"/>
  <c r="C204" i="1" l="1"/>
  <c r="D204" i="1" s="1"/>
  <c r="E204" i="1" s="1"/>
  <c r="C205" i="1" l="1"/>
  <c r="D205" i="1" s="1"/>
  <c r="E205" i="1" s="1"/>
  <c r="C206" i="1" l="1"/>
  <c r="D206" i="1" s="1"/>
  <c r="E206" i="1" s="1"/>
  <c r="C207" i="1" l="1"/>
  <c r="D207" i="1" s="1"/>
  <c r="E207" i="1" s="1"/>
  <c r="C208" i="1" l="1"/>
  <c r="D208" i="1" s="1"/>
  <c r="E208" i="1" s="1"/>
  <c r="C209" i="1" l="1"/>
  <c r="D209" i="1" s="1"/>
  <c r="E209" i="1" s="1"/>
  <c r="C210" i="1" l="1"/>
  <c r="D210" i="1" s="1"/>
  <c r="E210" i="1" s="1"/>
  <c r="C211" i="1" l="1"/>
  <c r="D211" i="1" s="1"/>
  <c r="E211" i="1" s="1"/>
  <c r="C212" i="1" l="1"/>
  <c r="D212" i="1" s="1"/>
  <c r="E212" i="1" s="1"/>
  <c r="C213" i="1" l="1"/>
  <c r="D213" i="1" s="1"/>
  <c r="E213" i="1" s="1"/>
  <c r="C214" i="1" l="1"/>
  <c r="D214" i="1" s="1"/>
  <c r="E214" i="1" s="1"/>
  <c r="C215" i="1" l="1"/>
  <c r="D215" i="1" s="1"/>
  <c r="E215" i="1" s="1"/>
  <c r="C216" i="1" l="1"/>
  <c r="D216" i="1" s="1"/>
  <c r="E216" i="1" s="1"/>
  <c r="C217" i="1" l="1"/>
  <c r="D217" i="1" s="1"/>
  <c r="E217" i="1" s="1"/>
  <c r="C218" i="1" l="1"/>
  <c r="D218" i="1" s="1"/>
  <c r="E218" i="1" s="1"/>
  <c r="C219" i="1" l="1"/>
  <c r="D219" i="1" s="1"/>
  <c r="E219" i="1" s="1"/>
  <c r="C220" i="1" l="1"/>
  <c r="D220" i="1" s="1"/>
  <c r="E220" i="1" s="1"/>
  <c r="C221" i="1" l="1"/>
  <c r="D221" i="1" s="1"/>
  <c r="E221" i="1" s="1"/>
  <c r="C222" i="1" l="1"/>
  <c r="D222" i="1" s="1"/>
  <c r="E222" i="1" s="1"/>
  <c r="C223" i="1" l="1"/>
  <c r="D223" i="1" s="1"/>
  <c r="E223" i="1" s="1"/>
  <c r="C224" i="1" l="1"/>
  <c r="D224" i="1" s="1"/>
  <c r="E224" i="1" s="1"/>
  <c r="C225" i="1" l="1"/>
  <c r="D225" i="1" s="1"/>
  <c r="E225" i="1" s="1"/>
  <c r="C226" i="1" l="1"/>
  <c r="D226" i="1" s="1"/>
  <c r="E226" i="1" s="1"/>
  <c r="C227" i="1" l="1"/>
  <c r="D227" i="1" s="1"/>
  <c r="E227" i="1" s="1"/>
  <c r="C228" i="1" l="1"/>
  <c r="D228" i="1" s="1"/>
  <c r="E228" i="1" s="1"/>
  <c r="C229" i="1" l="1"/>
  <c r="D229" i="1" s="1"/>
  <c r="E229" i="1" s="1"/>
  <c r="C230" i="1" l="1"/>
  <c r="D230" i="1" s="1"/>
  <c r="E230" i="1" s="1"/>
  <c r="C231" i="1" l="1"/>
  <c r="D231" i="1" s="1"/>
  <c r="E231" i="1" s="1"/>
  <c r="C232" i="1" l="1"/>
  <c r="D232" i="1" s="1"/>
  <c r="E232" i="1" s="1"/>
  <c r="C233" i="1" l="1"/>
  <c r="D233" i="1" s="1"/>
  <c r="E233" i="1" s="1"/>
  <c r="C234" i="1" l="1"/>
  <c r="D234" i="1" s="1"/>
  <c r="E234" i="1" s="1"/>
  <c r="C235" i="1" l="1"/>
  <c r="D235" i="1" s="1"/>
  <c r="E235" i="1" s="1"/>
  <c r="C236" i="1" l="1"/>
  <c r="D236" i="1" s="1"/>
  <c r="E236" i="1" s="1"/>
  <c r="C237" i="1" l="1"/>
  <c r="D237" i="1" s="1"/>
  <c r="E237" i="1" s="1"/>
  <c r="C238" i="1" l="1"/>
  <c r="D238" i="1" s="1"/>
  <c r="E238" i="1" s="1"/>
  <c r="C239" i="1" l="1"/>
  <c r="D239" i="1" s="1"/>
  <c r="E239" i="1" s="1"/>
  <c r="C240" i="1" l="1"/>
  <c r="D240" i="1" s="1"/>
  <c r="E240" i="1" s="1"/>
  <c r="C241" i="1" l="1"/>
  <c r="D241" i="1" s="1"/>
  <c r="E241" i="1" s="1"/>
  <c r="C242" i="1" l="1"/>
  <c r="D242" i="1" s="1"/>
  <c r="E242" i="1" s="1"/>
  <c r="C243" i="1" l="1"/>
  <c r="D243" i="1" s="1"/>
  <c r="E243" i="1" s="1"/>
  <c r="C244" i="1" l="1"/>
  <c r="D244" i="1" s="1"/>
  <c r="E244" i="1" s="1"/>
  <c r="C245" i="1" l="1"/>
  <c r="D245" i="1" s="1"/>
  <c r="E245" i="1" s="1"/>
  <c r="C246" i="1" l="1"/>
  <c r="D246" i="1" s="1"/>
  <c r="E246" i="1" s="1"/>
  <c r="C247" i="1" l="1"/>
  <c r="D247" i="1" s="1"/>
  <c r="E247" i="1" s="1"/>
  <c r="C248" i="1" l="1"/>
  <c r="D248" i="1" s="1"/>
  <c r="E248" i="1" s="1"/>
  <c r="C249" i="1" l="1"/>
  <c r="D249" i="1" s="1"/>
  <c r="E249" i="1" s="1"/>
  <c r="C250" i="1" l="1"/>
  <c r="D250" i="1" s="1"/>
  <c r="E250" i="1" s="1"/>
  <c r="C251" i="1" l="1"/>
  <c r="D251" i="1" s="1"/>
  <c r="E251" i="1" s="1"/>
  <c r="C252" i="1" l="1"/>
  <c r="D252" i="1" s="1"/>
  <c r="E252" i="1" s="1"/>
  <c r="C253" i="1" l="1"/>
  <c r="D253" i="1" s="1"/>
  <c r="E253" i="1" s="1"/>
  <c r="C254" i="1" l="1"/>
  <c r="D254" i="1" s="1"/>
  <c r="E254" i="1" s="1"/>
  <c r="H4" i="1"/>
  <c r="C255" i="1" l="1"/>
  <c r="D255" i="1" s="1"/>
  <c r="E255" i="1" s="1"/>
  <c r="C256" i="1" l="1"/>
  <c r="D256" i="1" s="1"/>
  <c r="E256" i="1" s="1"/>
  <c r="C257" i="1" l="1"/>
  <c r="D257" i="1" s="1"/>
  <c r="E257" i="1" s="1"/>
  <c r="C258" i="1" l="1"/>
  <c r="D258" i="1" s="1"/>
  <c r="E258" i="1" s="1"/>
  <c r="C259" i="1" l="1"/>
  <c r="D259" i="1" s="1"/>
  <c r="E259" i="1" s="1"/>
  <c r="C260" i="1" l="1"/>
  <c r="D260" i="1" s="1"/>
  <c r="E260" i="1" s="1"/>
  <c r="C261" i="1" l="1"/>
  <c r="D261" i="1" s="1"/>
  <c r="E261" i="1" s="1"/>
  <c r="C262" i="1" l="1"/>
  <c r="D262" i="1" s="1"/>
  <c r="E262" i="1" s="1"/>
  <c r="C263" i="1" l="1"/>
  <c r="D263" i="1" s="1"/>
  <c r="E263" i="1" s="1"/>
  <c r="C264" i="1" l="1"/>
  <c r="D264" i="1" s="1"/>
  <c r="E264" i="1" s="1"/>
  <c r="C265" i="1" l="1"/>
  <c r="D265" i="1" s="1"/>
  <c r="E265" i="1" s="1"/>
  <c r="C266" i="1" l="1"/>
  <c r="D266" i="1" s="1"/>
  <c r="E266" i="1" s="1"/>
  <c r="C267" i="1" l="1"/>
  <c r="D267" i="1" s="1"/>
  <c r="E267" i="1" s="1"/>
  <c r="C268" i="1" l="1"/>
  <c r="D268" i="1" s="1"/>
  <c r="E268" i="1" s="1"/>
  <c r="C269" i="1" l="1"/>
  <c r="D269" i="1" s="1"/>
  <c r="E269" i="1" s="1"/>
  <c r="C270" i="1" l="1"/>
  <c r="D270" i="1" s="1"/>
  <c r="E270" i="1" s="1"/>
  <c r="C271" i="1" l="1"/>
  <c r="D271" i="1" s="1"/>
  <c r="E271" i="1" s="1"/>
  <c r="C272" i="1" l="1"/>
  <c r="D272" i="1" s="1"/>
  <c r="E272" i="1" s="1"/>
  <c r="C273" i="1" l="1"/>
  <c r="D273" i="1" s="1"/>
  <c r="E273" i="1" s="1"/>
  <c r="C274" i="1" l="1"/>
  <c r="D274" i="1" s="1"/>
  <c r="E274" i="1" s="1"/>
  <c r="C275" i="1" l="1"/>
  <c r="D275" i="1" s="1"/>
  <c r="E275" i="1" s="1"/>
  <c r="C276" i="1" l="1"/>
  <c r="D276" i="1" s="1"/>
  <c r="E276" i="1" s="1"/>
  <c r="C277" i="1" l="1"/>
  <c r="D277" i="1" s="1"/>
  <c r="E277" i="1" s="1"/>
  <c r="C278" i="1" l="1"/>
  <c r="D278" i="1" s="1"/>
  <c r="E278" i="1" s="1"/>
  <c r="C279" i="1" l="1"/>
  <c r="D279" i="1" s="1"/>
  <c r="E279" i="1" s="1"/>
  <c r="C280" i="1" l="1"/>
  <c r="D280" i="1" s="1"/>
  <c r="E280" i="1" s="1"/>
  <c r="C281" i="1" l="1"/>
  <c r="D281" i="1" s="1"/>
  <c r="E281" i="1" s="1"/>
  <c r="C282" i="1" l="1"/>
  <c r="D282" i="1" s="1"/>
  <c r="E282" i="1" s="1"/>
  <c r="C283" i="1" l="1"/>
  <c r="D283" i="1" s="1"/>
  <c r="E283" i="1" s="1"/>
  <c r="C284" i="1" l="1"/>
  <c r="D284" i="1" s="1"/>
  <c r="E284" i="1" s="1"/>
  <c r="C285" i="1" l="1"/>
  <c r="D285" i="1" s="1"/>
  <c r="E285" i="1" s="1"/>
  <c r="C286" i="1" l="1"/>
  <c r="D286" i="1" s="1"/>
  <c r="E286" i="1" s="1"/>
  <c r="C287" i="1" l="1"/>
  <c r="D287" i="1" s="1"/>
  <c r="E287" i="1" s="1"/>
  <c r="C288" i="1" l="1"/>
  <c r="D288" i="1" s="1"/>
  <c r="E288" i="1" s="1"/>
  <c r="C289" i="1" l="1"/>
  <c r="D289" i="1" s="1"/>
  <c r="E289" i="1" s="1"/>
  <c r="C290" i="1" l="1"/>
  <c r="D290" i="1" s="1"/>
  <c r="E290" i="1" s="1"/>
  <c r="C291" i="1" l="1"/>
  <c r="D291" i="1" s="1"/>
  <c r="E291" i="1" s="1"/>
  <c r="C292" i="1" l="1"/>
  <c r="D292" i="1" s="1"/>
  <c r="E292" i="1" s="1"/>
  <c r="C293" i="1" l="1"/>
  <c r="D293" i="1" s="1"/>
  <c r="E293" i="1" s="1"/>
  <c r="C294" i="1" l="1"/>
  <c r="D294" i="1" s="1"/>
  <c r="E294" i="1" s="1"/>
  <c r="C295" i="1" l="1"/>
  <c r="D295" i="1" s="1"/>
  <c r="E295" i="1" s="1"/>
  <c r="C296" i="1" l="1"/>
  <c r="D296" i="1" s="1"/>
  <c r="E296" i="1" s="1"/>
  <c r="C297" i="1" l="1"/>
  <c r="D297" i="1" s="1"/>
  <c r="E297" i="1" s="1"/>
  <c r="C298" i="1" l="1"/>
  <c r="D298" i="1" s="1"/>
  <c r="E298" i="1" s="1"/>
  <c r="C299" i="1" l="1"/>
  <c r="D299" i="1" s="1"/>
  <c r="E299" i="1" s="1"/>
  <c r="C300" i="1" l="1"/>
  <c r="D300" i="1" s="1"/>
  <c r="E300" i="1" s="1"/>
  <c r="C301" i="1" l="1"/>
  <c r="D301" i="1" s="1"/>
  <c r="E301" i="1" s="1"/>
  <c r="C302" i="1" l="1"/>
  <c r="D302" i="1" s="1"/>
  <c r="E302" i="1" s="1"/>
  <c r="C303" i="1" l="1"/>
  <c r="D303" i="1" s="1"/>
  <c r="E303" i="1" s="1"/>
  <c r="C304" i="1" l="1"/>
  <c r="D304" i="1" s="1"/>
  <c r="E304" i="1" s="1"/>
  <c r="C305" i="1" l="1"/>
  <c r="D305" i="1" s="1"/>
  <c r="E305" i="1" s="1"/>
  <c r="C306" i="1" l="1"/>
  <c r="D306" i="1" s="1"/>
  <c r="E306" i="1" s="1"/>
  <c r="C307" i="1" l="1"/>
  <c r="D307" i="1" s="1"/>
  <c r="E307" i="1" s="1"/>
  <c r="C308" i="1" l="1"/>
  <c r="D308" i="1" s="1"/>
  <c r="E308" i="1" s="1"/>
  <c r="C309" i="1" l="1"/>
  <c r="D309" i="1" s="1"/>
  <c r="E309" i="1" s="1"/>
  <c r="C310" i="1" l="1"/>
  <c r="D310" i="1" s="1"/>
  <c r="E310" i="1" s="1"/>
  <c r="C311" i="1" l="1"/>
  <c r="D311" i="1" s="1"/>
  <c r="E311" i="1" s="1"/>
  <c r="C312" i="1" l="1"/>
  <c r="D312" i="1" s="1"/>
  <c r="E312" i="1" s="1"/>
  <c r="C313" i="1" l="1"/>
  <c r="D313" i="1" s="1"/>
  <c r="E313" i="1" s="1"/>
  <c r="C314" i="1" l="1"/>
  <c r="D314" i="1" s="1"/>
  <c r="E314" i="1" s="1"/>
  <c r="C315" i="1" l="1"/>
  <c r="D315" i="1" s="1"/>
  <c r="E315" i="1" s="1"/>
  <c r="C316" i="1" l="1"/>
  <c r="D316" i="1" s="1"/>
  <c r="E316" i="1" s="1"/>
  <c r="C317" i="1" l="1"/>
  <c r="D317" i="1" s="1"/>
  <c r="E317" i="1" s="1"/>
  <c r="C318" i="1" l="1"/>
  <c r="D318" i="1" s="1"/>
  <c r="E318" i="1" s="1"/>
  <c r="C319" i="1" l="1"/>
  <c r="D319" i="1" s="1"/>
  <c r="E319" i="1" s="1"/>
  <c r="C320" i="1" l="1"/>
  <c r="D320" i="1" s="1"/>
  <c r="E320" i="1" s="1"/>
  <c r="C321" i="1" l="1"/>
  <c r="D321" i="1" s="1"/>
  <c r="E321" i="1" s="1"/>
  <c r="C322" i="1" l="1"/>
  <c r="D322" i="1" s="1"/>
  <c r="E322" i="1" s="1"/>
  <c r="C323" i="1" l="1"/>
  <c r="D323" i="1" s="1"/>
  <c r="E323" i="1" s="1"/>
  <c r="C324" i="1" l="1"/>
  <c r="D324" i="1" s="1"/>
  <c r="E324" i="1" s="1"/>
  <c r="C325" i="1" l="1"/>
  <c r="D325" i="1" s="1"/>
  <c r="E325" i="1" s="1"/>
  <c r="C326" i="1" l="1"/>
  <c r="D326" i="1" s="1"/>
  <c r="E326" i="1" s="1"/>
  <c r="C327" i="1" l="1"/>
  <c r="D327" i="1" s="1"/>
  <c r="E327" i="1" s="1"/>
  <c r="C328" i="1" l="1"/>
  <c r="D328" i="1" s="1"/>
  <c r="E328" i="1" s="1"/>
  <c r="C329" i="1" l="1"/>
  <c r="D329" i="1" s="1"/>
  <c r="E329" i="1" s="1"/>
  <c r="C330" i="1" l="1"/>
  <c r="D330" i="1" s="1"/>
  <c r="E330" i="1" s="1"/>
  <c r="C331" i="1" l="1"/>
  <c r="D331" i="1" s="1"/>
  <c r="E331" i="1" s="1"/>
  <c r="C332" i="1" l="1"/>
  <c r="D332" i="1" s="1"/>
  <c r="E332" i="1" s="1"/>
  <c r="C333" i="1" l="1"/>
  <c r="D333" i="1" s="1"/>
  <c r="E333" i="1" s="1"/>
  <c r="C334" i="1" l="1"/>
  <c r="D334" i="1" s="1"/>
  <c r="E334" i="1" s="1"/>
  <c r="C335" i="1" l="1"/>
  <c r="D335" i="1" s="1"/>
  <c r="E335" i="1" s="1"/>
  <c r="C336" i="1" l="1"/>
  <c r="D336" i="1" s="1"/>
  <c r="E336" i="1" s="1"/>
  <c r="C337" i="1" l="1"/>
  <c r="D337" i="1" s="1"/>
  <c r="E337" i="1" s="1"/>
  <c r="C338" i="1" l="1"/>
  <c r="D338" i="1" s="1"/>
  <c r="E338" i="1" s="1"/>
  <c r="C339" i="1" l="1"/>
  <c r="D339" i="1" s="1"/>
  <c r="E339" i="1" s="1"/>
  <c r="C340" i="1" l="1"/>
  <c r="D340" i="1" s="1"/>
  <c r="E340" i="1" s="1"/>
  <c r="C341" i="1" l="1"/>
  <c r="D341" i="1" s="1"/>
  <c r="E341" i="1" s="1"/>
  <c r="C342" i="1" l="1"/>
  <c r="D342" i="1" s="1"/>
  <c r="E342" i="1" s="1"/>
  <c r="C343" i="1" l="1"/>
  <c r="D343" i="1" s="1"/>
  <c r="E343" i="1" s="1"/>
  <c r="C344" i="1" l="1"/>
  <c r="D344" i="1" s="1"/>
  <c r="E344" i="1" s="1"/>
  <c r="C345" i="1" l="1"/>
  <c r="D345" i="1" s="1"/>
  <c r="E345" i="1" s="1"/>
  <c r="C346" i="1" l="1"/>
  <c r="D346" i="1" s="1"/>
  <c r="E346" i="1" s="1"/>
  <c r="C347" i="1" l="1"/>
  <c r="D347" i="1" s="1"/>
  <c r="E347" i="1" s="1"/>
  <c r="C348" i="1" l="1"/>
  <c r="D348" i="1" s="1"/>
  <c r="E348" i="1" s="1"/>
  <c r="C349" i="1" l="1"/>
  <c r="D349" i="1" s="1"/>
  <c r="E349" i="1" s="1"/>
  <c r="C350" i="1" l="1"/>
  <c r="D350" i="1" s="1"/>
  <c r="E350" i="1" s="1"/>
  <c r="C351" i="1" l="1"/>
  <c r="D351" i="1" s="1"/>
  <c r="E351" i="1" s="1"/>
  <c r="C352" i="1" l="1"/>
  <c r="D352" i="1" s="1"/>
  <c r="E352" i="1" s="1"/>
  <c r="C353" i="1" l="1"/>
  <c r="D353" i="1" s="1"/>
  <c r="E353" i="1" s="1"/>
  <c r="C354" i="1" l="1"/>
  <c r="D354" i="1" s="1"/>
  <c r="E354" i="1" s="1"/>
  <c r="C355" i="1" l="1"/>
  <c r="D355" i="1" s="1"/>
  <c r="E355" i="1" s="1"/>
  <c r="C356" i="1" l="1"/>
  <c r="D356" i="1" s="1"/>
  <c r="E356" i="1" s="1"/>
  <c r="C357" i="1" l="1"/>
  <c r="D357" i="1" s="1"/>
  <c r="E357" i="1" s="1"/>
  <c r="C358" i="1" l="1"/>
  <c r="D358" i="1" s="1"/>
  <c r="E358" i="1" s="1"/>
  <c r="C359" i="1" l="1"/>
  <c r="D359" i="1" s="1"/>
  <c r="E359" i="1" s="1"/>
  <c r="C360" i="1" l="1"/>
  <c r="D360" i="1" s="1"/>
  <c r="E360" i="1" s="1"/>
  <c r="C361" i="1" l="1"/>
  <c r="D361" i="1" s="1"/>
  <c r="E361" i="1" s="1"/>
  <c r="C362" i="1" l="1"/>
  <c r="D362" i="1" s="1"/>
  <c r="E362" i="1" s="1"/>
  <c r="C363" i="1" l="1"/>
  <c r="D363" i="1" s="1"/>
  <c r="E363" i="1" s="1"/>
  <c r="C364" i="1" l="1"/>
  <c r="D364" i="1" s="1"/>
  <c r="E364" i="1" s="1"/>
  <c r="C365" i="1" l="1"/>
  <c r="D365" i="1" s="1"/>
  <c r="E365" i="1" s="1"/>
  <c r="C366" i="1" l="1"/>
  <c r="D366" i="1" s="1"/>
  <c r="E366" i="1" s="1"/>
  <c r="C367" i="1" l="1"/>
  <c r="D367" i="1" s="1"/>
  <c r="E367" i="1" s="1"/>
  <c r="C368" i="1" l="1"/>
  <c r="D368" i="1" s="1"/>
  <c r="E368" i="1" s="1"/>
  <c r="C369" i="1" l="1"/>
  <c r="D369" i="1" s="1"/>
  <c r="E369" i="1" s="1"/>
  <c r="C370" i="1" l="1"/>
  <c r="D370" i="1" s="1"/>
  <c r="E370" i="1" s="1"/>
  <c r="C371" i="1" l="1"/>
  <c r="D371" i="1" s="1"/>
  <c r="E371" i="1" s="1"/>
  <c r="C372" i="1" l="1"/>
  <c r="D372" i="1" s="1"/>
  <c r="E372" i="1" s="1"/>
  <c r="C373" i="1"/>
  <c r="D373" i="1" s="1"/>
  <c r="E373" i="1" s="1"/>
  <c r="I5" i="1" l="1"/>
  <c r="L5" i="1" s="1"/>
  <c r="H3" i="1"/>
</calcChain>
</file>

<file path=xl/sharedStrings.xml><?xml version="1.0" encoding="utf-8"?>
<sst xmlns="http://schemas.openxmlformats.org/spreadsheetml/2006/main" count="29" uniqueCount="28">
  <si>
    <t>Annual IRR</t>
  </si>
  <si>
    <t>Rounded</t>
  </si>
  <si>
    <t>Years</t>
  </si>
  <si>
    <t>Saving per month</t>
  </si>
  <si>
    <t>year product life</t>
  </si>
  <si>
    <t>30 year product life leads to:</t>
  </si>
  <si>
    <t>return needs a product life of:</t>
  </si>
  <si>
    <t>Upfront cost of system</t>
  </si>
  <si>
    <t>i.e.</t>
  </si>
  <si>
    <t>months</t>
  </si>
  <si>
    <t>Return (annual interest rate)</t>
  </si>
  <si>
    <t>Investment Return Calculation</t>
  </si>
  <si>
    <t>Maintenance per month</t>
  </si>
  <si>
    <t>Cost</t>
  </si>
  <si>
    <t>Net flow</t>
  </si>
  <si>
    <t>Saving</t>
  </si>
  <si>
    <t>Optional monthly maintenance cost:</t>
  </si>
  <si>
    <t>Inputs:</t>
  </si>
  <si>
    <t>Outputs:</t>
  </si>
  <si>
    <t>Cash flow CALCUATION</t>
  </si>
  <si>
    <t>Calculation below:</t>
  </si>
  <si>
    <t>Saving inflation/yr (electricity price)</t>
  </si>
  <si>
    <t>Instructions: Enter your assumptions in the yellow boxes, the key outputs are in the grey boxes --&gt;</t>
  </si>
  <si>
    <t>Maintenance cost inflation/yr</t>
  </si>
  <si>
    <t>Replacement cost</t>
  </si>
  <si>
    <t>Month replacement frequency</t>
  </si>
  <si>
    <t>Replacement annual inflation</t>
  </si>
  <si>
    <t>Date (for XIRR)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</si>
</sst>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3" fontId="0" fillId="2" borderId="0" xfId="0" applyNumberFormat="1" applyFill="1"/>
    <xf numFmtId="0" fontId="0" fillId="2" borderId="0" xfId="0" applyFill="1"/>
    <xf numFmtId="9" fontId="0" fillId="2" borderId="0" xfId="0" applyNumberFormat="1" applyFill="1"/>
    <xf numFmtId="0" fontId="0" fillId="3" borderId="0" xfId="0" applyFill="1"/>
    <xf numFmtId="164" fontId="2" fillId="3" borderId="0" xfId="0" applyNumberFormat="1" applyFont="1" applyFill="1"/>
    <xf numFmtId="164" fontId="2" fillId="3" borderId="0" xfId="1" applyNumberFormat="1" applyFont="1" applyFill="1"/>
    <xf numFmtId="0" fontId="4" fillId="0" borderId="0" xfId="0" applyFont="1"/>
    <xf numFmtId="0" fontId="0" fillId="5" borderId="0" xfId="0" applyFill="1"/>
    <xf numFmtId="1" fontId="0" fillId="5" borderId="0" xfId="0" applyNumberFormat="1" applyFill="1"/>
    <xf numFmtId="0" fontId="4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/>
    </xf>
    <xf numFmtId="3" fontId="0" fillId="5" borderId="0" xfId="0" applyNumberFormat="1" applyFill="1"/>
    <xf numFmtId="9" fontId="0" fillId="5" borderId="0" xfId="0" applyNumberFormat="1" applyFill="1"/>
    <xf numFmtId="0" fontId="5" fillId="0" borderId="0" xfId="0" applyFont="1" applyAlignment="1">
      <alignment vertical="center"/>
    </xf>
    <xf numFmtId="165" fontId="2" fillId="3" borderId="0" xfId="0" applyNumberFormat="1" applyFont="1" applyFill="1"/>
    <xf numFmtId="164" fontId="0" fillId="2" borderId="0" xfId="0" applyNumberFormat="1" applyFill="1"/>
    <xf numFmtId="0" fontId="6" fillId="2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14" fontId="0" fillId="5" borderId="0" xfId="0" applyNumberFormat="1" applyFill="1"/>
    <xf numFmtId="0" fontId="0" fillId="5" borderId="0" xfId="0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304800</xdr:colOff>
      <xdr:row>0</xdr:row>
      <xdr:rowOff>57151</xdr:rowOff>
    </xdr:from>
    <xdr:to>
      <xdr:col>12</xdr:col>
      <xdr:colOff>609600</xdr:colOff>
      <xdr:row>0</xdr:row>
      <xdr:rowOff>467437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0" y="57151"/>
          <a:ext cx="1409700" cy="410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3"/>
  <sheetViews>
    <sheetView tabSelected="1" workbookViewId="0">
      <pane ySplit="10" topLeftCell="A11" activePane="bottomLeft" state="frozen"/>
      <selection pane="bottomLeft" activeCell="A11" sqref="A11:E11"/>
    </sheetView>
  </sheetViews>
  <sheetFormatPr defaultColWidth="0" defaultRowHeight="15" zeroHeight="1" x14ac:dyDescent="0.25"/>
  <cols>
    <col min="1" max="1" width="9.140625" customWidth="1"/>
    <col min="2" max="2" width="11.28515625" customWidth="1"/>
    <col min="3" max="3" width="13" customWidth="1"/>
    <col min="4" max="4" width="10.5703125" bestFit="1" customWidth="1"/>
    <col min="5" max="5" width="9" bestFit="1" customWidth="1"/>
    <col min="6" max="6" width="9.140625" customWidth="1"/>
    <col min="7" max="7" width="10.42578125" customWidth="1"/>
    <col min="8" max="8" width="8.85546875" customWidth="1"/>
    <col min="9" max="9" width="5.42578125" customWidth="1"/>
    <col min="10" max="10" width="5.7109375" bestFit="1" customWidth="1"/>
    <col min="11" max="11" width="3.85546875" bestFit="1" customWidth="1"/>
    <col min="12" max="12" width="4" customWidth="1"/>
    <col min="13" max="13" width="15.85546875" bestFit="1" customWidth="1"/>
    <col min="14" max="16384" width="9.140625" hidden="1"/>
  </cols>
  <sheetData>
    <row r="1" spans="1:13" ht="42.75" customHeight="1" x14ac:dyDescent="0.25">
      <c r="A1" s="16" t="s">
        <v>11</v>
      </c>
      <c r="G1" s="19" t="s">
        <v>22</v>
      </c>
      <c r="H1" s="19"/>
      <c r="I1" s="19"/>
    </row>
    <row r="2" spans="1:13" s="11" customFormat="1" ht="12.75" customHeight="1" x14ac:dyDescent="0.25">
      <c r="A2" s="10" t="s">
        <v>17</v>
      </c>
      <c r="E2" s="10" t="s">
        <v>18</v>
      </c>
      <c r="G2" s="12"/>
      <c r="H2" s="12"/>
      <c r="I2" s="12"/>
    </row>
    <row r="3" spans="1:13" x14ac:dyDescent="0.25">
      <c r="A3" s="1">
        <f>92721+10000</f>
        <v>102721</v>
      </c>
      <c r="B3" t="s">
        <v>7</v>
      </c>
      <c r="E3" t="s">
        <v>5</v>
      </c>
      <c r="H3" s="5">
        <f ca="1">D373</f>
        <v>0.24253043532371521</v>
      </c>
      <c r="I3" t="s">
        <v>10</v>
      </c>
    </row>
    <row r="4" spans="1:13" x14ac:dyDescent="0.25">
      <c r="A4" s="1">
        <f>9324/12*1.6</f>
        <v>1243.2</v>
      </c>
      <c r="B4" t="s">
        <v>3</v>
      </c>
      <c r="E4" s="2">
        <v>20</v>
      </c>
      <c r="F4" t="s">
        <v>4</v>
      </c>
      <c r="H4" s="6">
        <f ca="1">INDEX(D14:D373,$E$4*12)</f>
        <v>0.22318390011787415</v>
      </c>
      <c r="I4" t="s">
        <v>10</v>
      </c>
    </row>
    <row r="5" spans="1:13" x14ac:dyDescent="0.25">
      <c r="A5" s="18">
        <v>0.12690000000000001</v>
      </c>
      <c r="B5" t="s">
        <v>21</v>
      </c>
      <c r="E5" s="3">
        <v>0.15</v>
      </c>
      <c r="F5" t="s">
        <v>6</v>
      </c>
      <c r="I5" s="17">
        <f ca="1">MATCH($E$5,E14:E373,1)/12</f>
        <v>12.083333333333334</v>
      </c>
      <c r="J5" t="s">
        <v>2</v>
      </c>
      <c r="K5" t="s">
        <v>8</v>
      </c>
      <c r="L5" s="4">
        <f ca="1">I5*12</f>
        <v>145</v>
      </c>
      <c r="M5" t="s">
        <v>9</v>
      </c>
    </row>
    <row r="6" spans="1:13" x14ac:dyDescent="0.25">
      <c r="A6" s="7" t="s">
        <v>16</v>
      </c>
    </row>
    <row r="7" spans="1:13" x14ac:dyDescent="0.25">
      <c r="A7" s="1">
        <v>200</v>
      </c>
      <c r="B7" t="s">
        <v>12</v>
      </c>
      <c r="E7" s="1">
        <v>35000</v>
      </c>
      <c r="F7" t="s">
        <v>24</v>
      </c>
      <c r="H7" s="1">
        <v>60</v>
      </c>
      <c r="I7" t="s">
        <v>25</v>
      </c>
    </row>
    <row r="8" spans="1:13" x14ac:dyDescent="0.25">
      <c r="A8" s="3">
        <v>0.05</v>
      </c>
      <c r="B8" t="s">
        <v>23</v>
      </c>
      <c r="E8" s="3">
        <v>0.05</v>
      </c>
      <c r="F8" t="s">
        <v>26</v>
      </c>
    </row>
    <row r="9" spans="1:13" x14ac:dyDescent="0.25"/>
    <row r="10" spans="1:13" x14ac:dyDescent="0.25">
      <c r="A10" s="21" t="s">
        <v>20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x14ac:dyDescent="0.25">
      <c r="A11" s="20" t="s">
        <v>19</v>
      </c>
      <c r="B11" s="20"/>
      <c r="C11" s="20"/>
      <c r="D11" s="20"/>
      <c r="E11" s="20"/>
      <c r="F11" s="8"/>
      <c r="G11" s="8"/>
      <c r="H11" s="8"/>
      <c r="I11" s="8"/>
      <c r="J11" s="8"/>
      <c r="K11" s="8"/>
      <c r="L11" s="8"/>
      <c r="M11" s="23" t="s">
        <v>27</v>
      </c>
    </row>
    <row r="12" spans="1:13" x14ac:dyDescent="0.25">
      <c r="A12" s="13" t="s">
        <v>15</v>
      </c>
      <c r="B12" s="13" t="s">
        <v>13</v>
      </c>
      <c r="C12" s="13" t="s">
        <v>14</v>
      </c>
      <c r="D12" s="8"/>
      <c r="E12" s="8"/>
      <c r="F12" s="8"/>
      <c r="G12" s="8"/>
      <c r="H12" s="8"/>
      <c r="I12" s="8"/>
      <c r="J12" s="8"/>
      <c r="K12" s="8"/>
      <c r="L12" s="8"/>
      <c r="M12" s="22">
        <f ca="1">EOMONTH(NOW(),0)</f>
        <v>42063</v>
      </c>
    </row>
    <row r="13" spans="1:13" x14ac:dyDescent="0.25">
      <c r="A13" s="14"/>
      <c r="B13" s="14"/>
      <c r="C13" s="14">
        <f>-$A$3</f>
        <v>-102721</v>
      </c>
      <c r="D13" s="8" t="s">
        <v>0</v>
      </c>
      <c r="E13" s="8" t="s">
        <v>1</v>
      </c>
      <c r="F13" s="8"/>
      <c r="G13" s="8"/>
      <c r="H13" s="8"/>
      <c r="I13" s="8"/>
      <c r="J13" s="8"/>
      <c r="K13" s="8"/>
      <c r="L13" s="8"/>
      <c r="M13" s="22">
        <f ca="1">EOMONTH(M12,1)</f>
        <v>42094</v>
      </c>
    </row>
    <row r="14" spans="1:13" x14ac:dyDescent="0.25">
      <c r="A14" s="9">
        <f>A4</f>
        <v>1243.2</v>
      </c>
      <c r="B14" s="8">
        <f>A7</f>
        <v>200</v>
      </c>
      <c r="C14" s="9">
        <f>MAX(A14-B14)</f>
        <v>1043.2</v>
      </c>
      <c r="D14" s="15" t="str">
        <f ca="1">IFERROR((1+XIRR(C$13:C14,M$13:M14,20%))-1,"")</f>
        <v/>
      </c>
      <c r="E14" s="15" t="str">
        <f ca="1">IFERROR(ROUND(D14,2),"")</f>
        <v/>
      </c>
      <c r="F14" s="8"/>
      <c r="G14" s="8"/>
      <c r="H14" s="8"/>
      <c r="I14" s="8"/>
      <c r="J14" s="8"/>
      <c r="K14" s="8"/>
      <c r="L14" s="8"/>
      <c r="M14" s="22">
        <f t="shared" ref="M14:M77" ca="1" si="0">EOMONTH(M13,1)</f>
        <v>42124</v>
      </c>
    </row>
    <row r="15" spans="1:13" x14ac:dyDescent="0.25">
      <c r="A15" s="9">
        <f>A14*(1+$A$5)^(1/12)</f>
        <v>1255.6389614249786</v>
      </c>
      <c r="B15" s="9">
        <f>A$7*(1+$A$8)^((COUNT(B$13:B14))/12)+IF(MOD(COUNT(B$13:B14),$H$7)=0,E$7*(1+$E$8)^((COUNT(B$13:B14))/12),0)</f>
        <v>200.81482475672968</v>
      </c>
      <c r="C15" s="9">
        <f t="shared" ref="C15:C78" si="1">MAX(A15-B15)</f>
        <v>1054.8241366682489</v>
      </c>
      <c r="D15" s="15" t="str">
        <f ca="1">IFERROR((1+XIRR(C$13:C15,M$13:M15,20%))-1,"")</f>
        <v/>
      </c>
      <c r="E15" s="15" t="str">
        <f t="shared" ref="E15:E78" ca="1" si="2">IFERROR(ROUND(D15,2),"")</f>
        <v/>
      </c>
      <c r="F15" s="8"/>
      <c r="G15" s="8"/>
      <c r="H15" s="8"/>
      <c r="I15" s="8"/>
      <c r="J15" s="8"/>
      <c r="K15" s="8"/>
      <c r="L15" s="8"/>
      <c r="M15" s="22">
        <f t="shared" ca="1" si="0"/>
        <v>42155</v>
      </c>
    </row>
    <row r="16" spans="1:13" x14ac:dyDescent="0.25">
      <c r="A16" s="9">
        <f t="shared" ref="A16:A79" si="3">A15*(1+$A$5)^(1/12)</f>
        <v>1268.2023821174378</v>
      </c>
      <c r="B16" s="9">
        <f>A$7*(1+$A$8)^((COUNT(B$13:B15))/12)+IF(MOD(COUNT(B$13:B15),$H$7)=0,E$7*(1+$E$8)^((COUNT(B$13:B15))/12),0)</f>
        <v>201.6329692103802</v>
      </c>
      <c r="C16" s="9">
        <f t="shared" si="1"/>
        <v>1066.5694129070575</v>
      </c>
      <c r="D16" s="15">
        <f ca="1">IFERROR((1+XIRR(C$13:C16,M$13:M16,20%))-1,"")</f>
        <v>-0.99999996899684318</v>
      </c>
      <c r="E16" s="15">
        <f t="shared" ca="1" si="2"/>
        <v>-1</v>
      </c>
      <c r="F16" s="8"/>
      <c r="G16" s="8"/>
      <c r="H16" s="8"/>
      <c r="I16" s="8"/>
      <c r="J16" s="8"/>
      <c r="K16" s="8"/>
      <c r="L16" s="8"/>
      <c r="M16" s="22">
        <f t="shared" ca="1" si="0"/>
        <v>42185</v>
      </c>
    </row>
    <row r="17" spans="1:13" x14ac:dyDescent="0.25">
      <c r="A17" s="9">
        <f t="shared" si="3"/>
        <v>1280.891507366975</v>
      </c>
      <c r="B17" s="9">
        <f>A$7*(1+$A$8)^((COUNT(B$13:B16))/12)+IF(MOD(COUNT(B$13:B16),$H$7)=0,E$7*(1+$E$8)^((COUNT(B$13:B16))/12),0)</f>
        <v>202.45444688580787</v>
      </c>
      <c r="C17" s="9">
        <f t="shared" si="1"/>
        <v>1078.4370604811672</v>
      </c>
      <c r="D17" s="15">
        <f ca="1">IFERROR((1+XIRR(C$13:C17,M$13:M17,20%))-1,"")</f>
        <v>-0.99999587201091344</v>
      </c>
      <c r="E17" s="15">
        <f t="shared" ca="1" si="2"/>
        <v>-1</v>
      </c>
      <c r="F17" s="8"/>
      <c r="G17" s="8"/>
      <c r="H17" s="8"/>
      <c r="I17" s="8"/>
      <c r="J17" s="8"/>
      <c r="K17" s="8"/>
      <c r="L17" s="8"/>
      <c r="M17" s="22">
        <f t="shared" ca="1" si="0"/>
        <v>42216</v>
      </c>
    </row>
    <row r="18" spans="1:13" x14ac:dyDescent="0.25">
      <c r="A18" s="9">
        <f t="shared" si="3"/>
        <v>1293.7075949230564</v>
      </c>
      <c r="B18" s="9">
        <f>A$7*(1+$A$8)^((COUNT(B$13:B17))/12)+IF(MOD(COUNT(B$13:B17),$H$7)=0,E$7*(1+$E$8)^((COUNT(B$13:B17))/12),0)</f>
        <v>203.27927136297069</v>
      </c>
      <c r="C18" s="9">
        <f t="shared" si="1"/>
        <v>1090.4283235600856</v>
      </c>
      <c r="D18" s="15">
        <f ca="1">IFERROR((1+XIRR(C$13:C18,M$13:M18,20%))-1,"")</f>
        <v>-0.99992432045983159</v>
      </c>
      <c r="E18" s="15">
        <f t="shared" ca="1" si="2"/>
        <v>-1</v>
      </c>
      <c r="F18" s="8"/>
      <c r="G18" s="8"/>
      <c r="H18" s="8"/>
      <c r="I18" s="8"/>
      <c r="J18" s="8"/>
      <c r="K18" s="8"/>
      <c r="L18" s="8"/>
      <c r="M18" s="22">
        <f t="shared" ca="1" si="0"/>
        <v>42247</v>
      </c>
    </row>
    <row r="19" spans="1:13" x14ac:dyDescent="0.25">
      <c r="A19" s="9">
        <f t="shared" si="3"/>
        <v>1306.6519151196858</v>
      </c>
      <c r="B19" s="9">
        <f>A$7*(1+$A$8)^((COUNT(B$13:B18))/12)+IF(MOD(COUNT(B$13:B18),$H$7)=0,E$7*(1+$E$8)^((COUNT(B$13:B18))/12),0)</f>
        <v>204.10745627715326</v>
      </c>
      <c r="C19" s="9">
        <f t="shared" si="1"/>
        <v>1102.5444588425325</v>
      </c>
      <c r="D19" s="15">
        <f ca="1">IFERROR((1+XIRR(C$13:C19,M$13:M19,20%))-1,"")</f>
        <v>-0.99950036890804761</v>
      </c>
      <c r="E19" s="15">
        <f t="shared" ca="1" si="2"/>
        <v>-1</v>
      </c>
      <c r="F19" s="8"/>
      <c r="G19" s="8"/>
      <c r="H19" s="8"/>
      <c r="I19" s="8"/>
      <c r="J19" s="8"/>
      <c r="K19" s="8"/>
      <c r="L19" s="8"/>
      <c r="M19" s="22">
        <f t="shared" ca="1" si="0"/>
        <v>42277</v>
      </c>
    </row>
    <row r="20" spans="1:13" x14ac:dyDescent="0.25">
      <c r="A20" s="9">
        <f t="shared" si="3"/>
        <v>1319.7257510013203</v>
      </c>
      <c r="B20" s="9">
        <f>A$7*(1+$A$8)^((COUNT(B$13:B19))/12)+IF(MOD(COUNT(B$13:B19),$H$7)=0,E$7*(1+$E$8)^((COUNT(B$13:B19))/12),0)</f>
        <v>204.93901531919198</v>
      </c>
      <c r="C20" s="9">
        <f t="shared" si="1"/>
        <v>1114.7867356821284</v>
      </c>
      <c r="D20" s="15">
        <f ca="1">IFERROR((1+XIRR(C$13:C20,M$13:M20,20%))-1,"")</f>
        <v>-0.99808528497815119</v>
      </c>
      <c r="E20" s="15">
        <f t="shared" ca="1" si="2"/>
        <v>-1</v>
      </c>
      <c r="F20" s="8"/>
      <c r="G20" s="8"/>
      <c r="H20" s="8"/>
      <c r="I20" s="8"/>
      <c r="J20" s="8"/>
      <c r="K20" s="8"/>
      <c r="L20" s="8"/>
      <c r="M20" s="22">
        <f t="shared" ca="1" si="0"/>
        <v>42308</v>
      </c>
    </row>
    <row r="21" spans="1:13" x14ac:dyDescent="0.25">
      <c r="A21" s="9">
        <f t="shared" si="3"/>
        <v>1332.9303984500464</v>
      </c>
      <c r="B21" s="9">
        <f>A$7*(1+$A$8)^((COUNT(B$13:B20))/12)+IF(MOD(COUNT(B$13:B20),$H$7)=0,E$7*(1+$E$8)^((COUNT(B$13:B20))/12),0)</f>
        <v>205.77396223570136</v>
      </c>
      <c r="C21" s="9">
        <f t="shared" si="1"/>
        <v>1127.1564362143449</v>
      </c>
      <c r="D21" s="15">
        <f ca="1">IFERROR((1+XIRR(C$13:C21,M$13:M21,20%))-1,"")</f>
        <v>-0.99487653113901608</v>
      </c>
      <c r="E21" s="15">
        <f t="shared" ca="1" si="2"/>
        <v>-0.99</v>
      </c>
      <c r="F21" s="8"/>
      <c r="G21" s="8"/>
      <c r="H21" s="8"/>
      <c r="I21" s="8"/>
      <c r="J21" s="8"/>
      <c r="K21" s="8"/>
      <c r="L21" s="8"/>
      <c r="M21" s="22">
        <f t="shared" ca="1" si="0"/>
        <v>42338</v>
      </c>
    </row>
    <row r="22" spans="1:13" x14ac:dyDescent="0.25">
      <c r="A22" s="9">
        <f t="shared" si="3"/>
        <v>1346.2671663140275</v>
      </c>
      <c r="B22" s="9">
        <f>A$7*(1+$A$8)^((COUNT(B$13:B21))/12)+IF(MOD(COUNT(B$13:B21),$H$7)=0,E$7*(1+$E$8)^((COUNT(B$13:B21))/12),0)</f>
        <v>206.61231082930138</v>
      </c>
      <c r="C22" s="9">
        <f t="shared" si="1"/>
        <v>1139.6548554847261</v>
      </c>
      <c r="D22" s="15">
        <f ca="1">IFERROR((1+XIRR(C$13:C22,M$13:M22,20%))-1,"")</f>
        <v>-0.98904963135719304</v>
      </c>
      <c r="E22" s="15">
        <f t="shared" ca="1" si="2"/>
        <v>-0.99</v>
      </c>
      <c r="F22" s="8"/>
      <c r="G22" s="8"/>
      <c r="H22" s="8"/>
      <c r="I22" s="8"/>
      <c r="J22" s="8"/>
      <c r="K22" s="8"/>
      <c r="L22" s="8"/>
      <c r="M22" s="22">
        <f t="shared" ca="1" si="0"/>
        <v>42369</v>
      </c>
    </row>
    <row r="23" spans="1:13" x14ac:dyDescent="0.25">
      <c r="A23" s="9">
        <f t="shared" si="3"/>
        <v>1359.7373765372379</v>
      </c>
      <c r="B23" s="9">
        <f>A$7*(1+$A$8)^((COUNT(B$13:B22))/12)+IF(MOD(COUNT(B$13:B22),$H$7)=0,E$7*(1+$E$8)^((COUNT(B$13:B22))/12),0)</f>
        <v>207.45407495884555</v>
      </c>
      <c r="C23" s="9">
        <f t="shared" si="1"/>
        <v>1152.2833015783924</v>
      </c>
      <c r="D23" s="15">
        <f ca="1">IFERROR((1+XIRR(C$13:C23,M$13:M23,20%))-1,"")</f>
        <v>-0.98005698770284655</v>
      </c>
      <c r="E23" s="15">
        <f t="shared" ca="1" si="2"/>
        <v>-0.98</v>
      </c>
      <c r="F23" s="8"/>
      <c r="G23" s="8"/>
      <c r="H23" s="8"/>
      <c r="I23" s="8"/>
      <c r="J23" s="8"/>
      <c r="K23" s="8"/>
      <c r="L23" s="8"/>
      <c r="M23" s="22">
        <f t="shared" ca="1" si="0"/>
        <v>42400</v>
      </c>
    </row>
    <row r="24" spans="1:13" x14ac:dyDescent="0.25">
      <c r="A24" s="9">
        <f t="shared" si="3"/>
        <v>1373.3423642904941</v>
      </c>
      <c r="B24" s="9">
        <f>A$7*(1+$A$8)^((COUNT(B$13:B23))/12)+IF(MOD(COUNT(B$13:B23),$H$7)=0,E$7*(1+$E$8)^((COUNT(B$13:B23))/12),0)</f>
        <v>208.29926853965017</v>
      </c>
      <c r="C24" s="9">
        <f t="shared" si="1"/>
        <v>1165.0430957508438</v>
      </c>
      <c r="D24" s="15">
        <f ca="1">IFERROR((1+XIRR(C$13:C24,M$13:M24,20%))-1,"")</f>
        <v>-0.96789915487170219</v>
      </c>
      <c r="E24" s="15">
        <f t="shared" ca="1" si="2"/>
        <v>-0.97</v>
      </c>
      <c r="F24" s="8"/>
      <c r="G24" s="8"/>
      <c r="H24" s="8"/>
      <c r="I24" s="8"/>
      <c r="J24" s="8"/>
      <c r="K24" s="8"/>
      <c r="L24" s="8"/>
      <c r="M24" s="22">
        <f t="shared" ca="1" si="0"/>
        <v>42429</v>
      </c>
    </row>
    <row r="25" spans="1:13" x14ac:dyDescent="0.25">
      <c r="A25" s="9">
        <f t="shared" si="3"/>
        <v>1387.083478103797</v>
      </c>
      <c r="B25" s="9">
        <f>A$7*(1+$A$8)^((COUNT(B$13:B24))/12)+IF(MOD(COUNT(B$13:B24),$H$7)=0,E$7*(1+$E$8)^((COUNT(B$13:B24))/12),0)</f>
        <v>209.14790554372411</v>
      </c>
      <c r="C25" s="9">
        <f t="shared" si="1"/>
        <v>1177.9355725600728</v>
      </c>
      <c r="D25" s="15">
        <f ca="1">IFERROR((1+XIRR(C$13:C25,M$13:M25,20%))-1,"")</f>
        <v>-0.95239876806736001</v>
      </c>
      <c r="E25" s="15">
        <f t="shared" ca="1" si="2"/>
        <v>-0.95</v>
      </c>
      <c r="F25" s="8"/>
      <c r="G25" s="8"/>
      <c r="H25" s="8"/>
      <c r="I25" s="8"/>
      <c r="J25" s="8"/>
      <c r="K25" s="8"/>
      <c r="L25" s="8"/>
      <c r="M25" s="22">
        <f t="shared" ca="1" si="0"/>
        <v>42460</v>
      </c>
    </row>
    <row r="26" spans="1:13" x14ac:dyDescent="0.25">
      <c r="A26" s="9">
        <f t="shared" si="3"/>
        <v>1400.9620799999989</v>
      </c>
      <c r="B26" s="9">
        <f>A$7*(1+$A$8)^((COUNT(B$13:B25))/12)+IF(MOD(COUNT(B$13:B25),$H$7)=0,E$7*(1+$E$8)^((COUNT(B$13:B25))/12),0)</f>
        <v>210</v>
      </c>
      <c r="C26" s="9">
        <f t="shared" si="1"/>
        <v>1190.9620799999989</v>
      </c>
      <c r="D26" s="15">
        <f ca="1">IFERROR((1+XIRR(C$13:C26,M$13:M26,20%))-1,"")</f>
        <v>-0.9339434877038002</v>
      </c>
      <c r="E26" s="15">
        <f t="shared" ca="1" si="2"/>
        <v>-0.93</v>
      </c>
      <c r="F26" s="8"/>
      <c r="G26" s="8"/>
      <c r="H26" s="8"/>
      <c r="I26" s="8"/>
      <c r="J26" s="8"/>
      <c r="K26" s="8"/>
      <c r="L26" s="8"/>
      <c r="M26" s="22">
        <f t="shared" ca="1" si="0"/>
        <v>42490</v>
      </c>
    </row>
    <row r="27" spans="1:13" x14ac:dyDescent="0.25">
      <c r="A27" s="9">
        <f t="shared" si="3"/>
        <v>1414.979545629807</v>
      </c>
      <c r="B27" s="9">
        <f>A$7*(1+$A$8)^((COUNT(B$13:B26))/12)+IF(MOD(COUNT(B$13:B26),$H$7)=0,E$7*(1+$E$8)^((COUNT(B$13:B26))/12),0)</f>
        <v>210.85556599456618</v>
      </c>
      <c r="C27" s="9">
        <f t="shared" si="1"/>
        <v>1204.1239796352409</v>
      </c>
      <c r="D27" s="15">
        <f ca="1">IFERROR((1+XIRR(C$13:C27,M$13:M27,20%))-1,"")</f>
        <v>-0.91276652216911325</v>
      </c>
      <c r="E27" s="15">
        <f t="shared" ca="1" si="2"/>
        <v>-0.91</v>
      </c>
      <c r="F27" s="8"/>
      <c r="G27" s="8"/>
      <c r="H27" s="8"/>
      <c r="I27" s="8"/>
      <c r="J27" s="8"/>
      <c r="K27" s="8"/>
      <c r="L27" s="8"/>
      <c r="M27" s="22">
        <f t="shared" ca="1" si="0"/>
        <v>42521</v>
      </c>
    </row>
    <row r="28" spans="1:13" x14ac:dyDescent="0.25">
      <c r="A28" s="9">
        <f t="shared" si="3"/>
        <v>1429.1372644081393</v>
      </c>
      <c r="B28" s="9">
        <f>A$7*(1+$A$8)^((COUNT(B$13:B27))/12)+IF(MOD(COUNT(B$13:B27),$H$7)=0,E$7*(1+$E$8)^((COUNT(B$13:B27))/12),0)</f>
        <v>211.71461767089923</v>
      </c>
      <c r="C28" s="9">
        <f t="shared" si="1"/>
        <v>1217.42264673724</v>
      </c>
      <c r="D28" s="15">
        <f ca="1">IFERROR((1+XIRR(C$13:C28,M$13:M28,20%))-1,"")</f>
        <v>-0.88944807946681959</v>
      </c>
      <c r="E28" s="15">
        <f t="shared" ca="1" si="2"/>
        <v>-0.89</v>
      </c>
      <c r="F28" s="8"/>
      <c r="G28" s="8"/>
      <c r="H28" s="8"/>
      <c r="I28" s="8"/>
      <c r="J28" s="8"/>
      <c r="K28" s="8"/>
      <c r="L28" s="8"/>
      <c r="M28" s="22">
        <f t="shared" ca="1" si="0"/>
        <v>42551</v>
      </c>
    </row>
    <row r="29" spans="1:13" x14ac:dyDescent="0.25">
      <c r="A29" s="9">
        <f t="shared" si="3"/>
        <v>1443.4366396518428</v>
      </c>
      <c r="B29" s="9">
        <f>A$7*(1+$A$8)^((COUNT(B$13:B28))/12)+IF(MOD(COUNT(B$13:B28),$H$7)=0,E$7*(1+$E$8)^((COUNT(B$13:B28))/12),0)</f>
        <v>212.57716923009826</v>
      </c>
      <c r="C29" s="9">
        <f t="shared" si="1"/>
        <v>1230.8594704217446</v>
      </c>
      <c r="D29" s="15">
        <f ca="1">IFERROR((1+XIRR(C$13:C29,M$13:M29,20%))-1,"")</f>
        <v>-0.86428474783897402</v>
      </c>
      <c r="E29" s="15">
        <f t="shared" ca="1" si="2"/>
        <v>-0.86</v>
      </c>
      <c r="F29" s="8"/>
      <c r="G29" s="8"/>
      <c r="H29" s="8"/>
      <c r="I29" s="8"/>
      <c r="J29" s="8"/>
      <c r="K29" s="8"/>
      <c r="L29" s="8"/>
      <c r="M29" s="22">
        <f t="shared" ca="1" si="0"/>
        <v>42582</v>
      </c>
    </row>
    <row r="30" spans="1:13" x14ac:dyDescent="0.25">
      <c r="A30" s="9">
        <f t="shared" si="3"/>
        <v>1457.8790887187909</v>
      </c>
      <c r="B30" s="9">
        <f>A$7*(1+$A$8)^((COUNT(B$13:B29))/12)+IF(MOD(COUNT(B$13:B29),$H$7)=0,E$7*(1+$E$8)^((COUNT(B$13:B29))/12),0)</f>
        <v>213.44323493111924</v>
      </c>
      <c r="C30" s="9">
        <f t="shared" si="1"/>
        <v>1244.4358537876717</v>
      </c>
      <c r="D30" s="15">
        <f ca="1">IFERROR((1+XIRR(C$13:C30,M$13:M30,20%))-1,"")</f>
        <v>-0.83771808743476883</v>
      </c>
      <c r="E30" s="15">
        <f t="shared" ca="1" si="2"/>
        <v>-0.84</v>
      </c>
      <c r="F30" s="8"/>
      <c r="G30" s="8"/>
      <c r="H30" s="8"/>
      <c r="I30" s="8"/>
      <c r="J30" s="8"/>
      <c r="K30" s="8"/>
      <c r="L30" s="8"/>
      <c r="M30" s="22">
        <f t="shared" ca="1" si="0"/>
        <v>42613</v>
      </c>
    </row>
    <row r="31" spans="1:13" x14ac:dyDescent="0.25">
      <c r="A31" s="9">
        <f t="shared" si="3"/>
        <v>1472.4660431483724</v>
      </c>
      <c r="B31" s="9">
        <f>A$7*(1+$A$8)^((COUNT(B$13:B30))/12)+IF(MOD(COUNT(B$13:B30),$H$7)=0,E$7*(1+$E$8)^((COUNT(B$13:B30))/12),0)</f>
        <v>214.31282909101094</v>
      </c>
      <c r="C31" s="9">
        <f t="shared" si="1"/>
        <v>1258.1532140573613</v>
      </c>
      <c r="D31" s="15">
        <f ca="1">IFERROR((1+XIRR(C$13:C31,M$13:M31,20%))-1,"")</f>
        <v>-0.81026737391948678</v>
      </c>
      <c r="E31" s="15">
        <f t="shared" ca="1" si="2"/>
        <v>-0.81</v>
      </c>
      <c r="F31" s="8"/>
      <c r="G31" s="8"/>
      <c r="H31" s="8"/>
      <c r="I31" s="8"/>
      <c r="J31" s="8"/>
      <c r="K31" s="8"/>
      <c r="L31" s="8"/>
      <c r="M31" s="22">
        <f t="shared" ca="1" si="0"/>
        <v>42643</v>
      </c>
    </row>
    <row r="32" spans="1:13" x14ac:dyDescent="0.25">
      <c r="A32" s="9">
        <f t="shared" si="3"/>
        <v>1487.1989488033862</v>
      </c>
      <c r="B32" s="9">
        <f>A$7*(1+$A$8)^((COUNT(B$13:B31))/12)+IF(MOD(COUNT(B$13:B31),$H$7)=0,E$7*(1+$E$8)^((COUNT(B$13:B31))/12),0)</f>
        <v>215.18596608515156</v>
      </c>
      <c r="C32" s="9">
        <f t="shared" si="1"/>
        <v>1272.0129827182345</v>
      </c>
      <c r="D32" s="15">
        <f ca="1">IFERROR((1+XIRR(C$13:C32,M$13:M32,20%))-1,"")</f>
        <v>-0.78213870227336879</v>
      </c>
      <c r="E32" s="15">
        <f t="shared" ca="1" si="2"/>
        <v>-0.78</v>
      </c>
      <c r="F32" s="8"/>
      <c r="G32" s="8"/>
      <c r="H32" s="8"/>
      <c r="I32" s="8"/>
      <c r="J32" s="8"/>
      <c r="K32" s="8"/>
      <c r="L32" s="8"/>
      <c r="M32" s="22">
        <f t="shared" ca="1" si="0"/>
        <v>42674</v>
      </c>
    </row>
    <row r="33" spans="1:13" x14ac:dyDescent="0.25">
      <c r="A33" s="9">
        <f t="shared" si="3"/>
        <v>1502.0792660133557</v>
      </c>
      <c r="B33" s="9">
        <f>A$7*(1+$A$8)^((COUNT(B$13:B32))/12)+IF(MOD(COUNT(B$13:B32),$H$7)=0,E$7*(1+$E$8)^((COUNT(B$13:B32))/12),0)</f>
        <v>216.06266034748646</v>
      </c>
      <c r="C33" s="9">
        <f t="shared" si="1"/>
        <v>1286.0166056658693</v>
      </c>
      <c r="D33" s="15">
        <f ca="1">IFERROR((1+XIRR(C$13:C33,M$13:M33,20%))-1,"")</f>
        <v>-0.75374327301979061</v>
      </c>
      <c r="E33" s="15">
        <f t="shared" ca="1" si="2"/>
        <v>-0.75</v>
      </c>
      <c r="F33" s="8"/>
      <c r="G33" s="8"/>
      <c r="H33" s="8"/>
      <c r="I33" s="8"/>
      <c r="J33" s="8"/>
      <c r="K33" s="8"/>
      <c r="L33" s="8"/>
      <c r="M33" s="22">
        <f t="shared" ca="1" si="0"/>
        <v>42704</v>
      </c>
    </row>
    <row r="34" spans="1:13" x14ac:dyDescent="0.25">
      <c r="A34" s="9">
        <f t="shared" si="3"/>
        <v>1517.1084697192759</v>
      </c>
      <c r="B34" s="9">
        <f>A$7*(1+$A$8)^((COUNT(B$13:B33))/12)+IF(MOD(COUNT(B$13:B33),$H$7)=0,E$7*(1+$E$8)^((COUNT(B$13:B33))/12),0)</f>
        <v>216.94292637076646</v>
      </c>
      <c r="C34" s="9">
        <f t="shared" si="1"/>
        <v>1300.1655433485096</v>
      </c>
      <c r="D34" s="15">
        <f ca="1">IFERROR((1+XIRR(C$13:C34,M$13:M34,20%))-1,"")</f>
        <v>-0.72521056532859818</v>
      </c>
      <c r="E34" s="15">
        <f t="shared" ca="1" si="2"/>
        <v>-0.73</v>
      </c>
      <c r="F34" s="8"/>
      <c r="G34" s="8"/>
      <c r="H34" s="8"/>
      <c r="I34" s="8"/>
      <c r="J34" s="8"/>
      <c r="K34" s="8"/>
      <c r="L34" s="8"/>
      <c r="M34" s="22">
        <f t="shared" ca="1" si="0"/>
        <v>42735</v>
      </c>
    </row>
    <row r="35" spans="1:13" x14ac:dyDescent="0.25">
      <c r="A35" s="9">
        <f t="shared" si="3"/>
        <v>1532.2880496198118</v>
      </c>
      <c r="B35" s="9">
        <f>A$7*(1+$A$8)^((COUNT(B$13:B34))/12)+IF(MOD(COUNT(B$13:B34),$H$7)=0,E$7*(1+$E$8)^((COUNT(B$13:B34))/12),0)</f>
        <v>217.82677870678785</v>
      </c>
      <c r="C35" s="9">
        <f t="shared" si="1"/>
        <v>1314.461270913024</v>
      </c>
      <c r="D35" s="15">
        <f ca="1">IFERROR((1+XIRR(C$13:C35,M$13:M35,20%))-1,"")</f>
        <v>-0.69675882458686833</v>
      </c>
      <c r="E35" s="15">
        <f t="shared" ca="1" si="2"/>
        <v>-0.7</v>
      </c>
      <c r="F35" s="8"/>
      <c r="G35" s="8"/>
      <c r="H35" s="8"/>
      <c r="I35" s="8"/>
      <c r="J35" s="8"/>
      <c r="K35" s="8"/>
      <c r="L35" s="8"/>
      <c r="M35" s="22">
        <f t="shared" ca="1" si="0"/>
        <v>42766</v>
      </c>
    </row>
    <row r="36" spans="1:13" x14ac:dyDescent="0.25">
      <c r="A36" s="9">
        <f t="shared" si="3"/>
        <v>1547.6195103189561</v>
      </c>
      <c r="B36" s="9">
        <f>A$7*(1+$A$8)^((COUNT(B$13:B35))/12)+IF(MOD(COUNT(B$13:B35),$H$7)=0,E$7*(1+$E$8)^((COUNT(B$13:B35))/12),0)</f>
        <v>218.7142319666327</v>
      </c>
      <c r="C36" s="9">
        <f t="shared" si="1"/>
        <v>1328.9052783523234</v>
      </c>
      <c r="D36" s="15">
        <f ca="1">IFERROR((1+XIRR(C$13:C36,M$13:M36,20%))-1,"")</f>
        <v>-0.66880490183830277</v>
      </c>
      <c r="E36" s="15">
        <f t="shared" ca="1" si="2"/>
        <v>-0.67</v>
      </c>
      <c r="F36" s="8"/>
      <c r="G36" s="8"/>
      <c r="H36" s="8"/>
      <c r="I36" s="8"/>
      <c r="J36" s="8"/>
      <c r="K36" s="8"/>
      <c r="L36" s="8"/>
      <c r="M36" s="22">
        <f t="shared" ca="1" si="0"/>
        <v>42794</v>
      </c>
    </row>
    <row r="37" spans="1:13" x14ac:dyDescent="0.25">
      <c r="A37" s="9">
        <f t="shared" si="3"/>
        <v>1563.1043714751672</v>
      </c>
      <c r="B37" s="9">
        <f>A$7*(1+$A$8)^((COUNT(B$13:B36))/12)+IF(MOD(COUNT(B$13:B36),$H$7)=0,E$7*(1+$E$8)^((COUNT(B$13:B36))/12),0)</f>
        <v>219.60530082091032</v>
      </c>
      <c r="C37" s="9">
        <f t="shared" si="1"/>
        <v>1343.4990706542569</v>
      </c>
      <c r="D37" s="15">
        <f ca="1">IFERROR((1+XIRR(C$13:C37,M$13:M37,20%))-1,"")</f>
        <v>-0.64118726849555974</v>
      </c>
      <c r="E37" s="15">
        <f t="shared" ca="1" si="2"/>
        <v>-0.64</v>
      </c>
      <c r="F37" s="8"/>
      <c r="G37" s="8"/>
      <c r="H37" s="8"/>
      <c r="I37" s="8"/>
      <c r="J37" s="8"/>
      <c r="K37" s="8"/>
      <c r="L37" s="8"/>
      <c r="M37" s="22">
        <f t="shared" ca="1" si="0"/>
        <v>42825</v>
      </c>
    </row>
    <row r="38" spans="1:13" x14ac:dyDescent="0.25">
      <c r="A38" s="9">
        <f t="shared" si="3"/>
        <v>1578.744167951997</v>
      </c>
      <c r="B38" s="9">
        <f>A$7*(1+$A$8)^((COUNT(B$13:B37))/12)+IF(MOD(COUNT(B$13:B37),$H$7)=0,E$7*(1+$E$8)^((COUNT(B$13:B37))/12),0)</f>
        <v>220.5</v>
      </c>
      <c r="C38" s="9">
        <f t="shared" si="1"/>
        <v>1358.244167951997</v>
      </c>
      <c r="D38" s="15">
        <f ca="1">IFERROR((1+XIRR(C$13:C38,M$13:M38,20%))-1,"")</f>
        <v>-0.61409575343132028</v>
      </c>
      <c r="E38" s="15">
        <f t="shared" ca="1" si="2"/>
        <v>-0.61</v>
      </c>
      <c r="F38" s="8"/>
      <c r="G38" s="8"/>
      <c r="H38" s="8"/>
      <c r="I38" s="8"/>
      <c r="J38" s="8"/>
      <c r="K38" s="8"/>
      <c r="L38" s="8"/>
      <c r="M38" s="22">
        <f t="shared" ca="1" si="0"/>
        <v>42855</v>
      </c>
    </row>
    <row r="39" spans="1:13" x14ac:dyDescent="0.25">
      <c r="A39" s="9">
        <f t="shared" si="3"/>
        <v>1594.5404499702279</v>
      </c>
      <c r="B39" s="9">
        <f>A$7*(1+$A$8)^((COUNT(B$13:B38))/12)+IF(MOD(COUNT(B$13:B38),$H$7)=0,E$7*(1+$E$8)^((COUNT(B$13:B38))/12),0)</f>
        <v>221.39834429429447</v>
      </c>
      <c r="C39" s="9">
        <f t="shared" si="1"/>
        <v>1373.1421056759334</v>
      </c>
      <c r="D39" s="15">
        <f ca="1">IFERROR((1+XIRR(C$13:C39,M$13:M39,20%))-1,"")</f>
        <v>-0.58754040598869328</v>
      </c>
      <c r="E39" s="15">
        <f t="shared" ca="1" si="2"/>
        <v>-0.59</v>
      </c>
      <c r="F39" s="8"/>
      <c r="G39" s="8"/>
      <c r="H39" s="8"/>
      <c r="I39" s="8"/>
      <c r="J39" s="8"/>
      <c r="K39" s="8"/>
      <c r="L39" s="8"/>
      <c r="M39" s="22">
        <f t="shared" ca="1" si="0"/>
        <v>42886</v>
      </c>
    </row>
    <row r="40" spans="1:13" x14ac:dyDescent="0.25">
      <c r="A40" s="9">
        <f t="shared" si="3"/>
        <v>1610.4947832615305</v>
      </c>
      <c r="B40" s="9">
        <f>A$7*(1+$A$8)^((COUNT(B$13:B39))/12)+IF(MOD(COUNT(B$13:B39),$H$7)=0,E$7*(1+$E$8)^((COUNT(B$13:B39))/12),0)</f>
        <v>222.30034855444421</v>
      </c>
      <c r="C40" s="9">
        <f t="shared" si="1"/>
        <v>1388.1944347070862</v>
      </c>
      <c r="D40" s="15">
        <f ca="1">IFERROR((1+XIRR(C$13:C40,M$13:M40,20%))-1,"")</f>
        <v>-0.56165032982826235</v>
      </c>
      <c r="E40" s="15">
        <f t="shared" ca="1" si="2"/>
        <v>-0.56000000000000005</v>
      </c>
      <c r="F40" s="8"/>
      <c r="G40" s="8"/>
      <c r="H40" s="8"/>
      <c r="I40" s="8"/>
      <c r="J40" s="8"/>
      <c r="K40" s="8"/>
      <c r="L40" s="8"/>
      <c r="M40" s="22">
        <f t="shared" ca="1" si="0"/>
        <v>42916</v>
      </c>
    </row>
    <row r="41" spans="1:13" x14ac:dyDescent="0.25">
      <c r="A41" s="9">
        <f t="shared" si="3"/>
        <v>1626.60874922366</v>
      </c>
      <c r="B41" s="9">
        <f>A$7*(1+$A$8)^((COUNT(B$13:B40))/12)+IF(MOD(COUNT(B$13:B40),$H$7)=0,E$7*(1+$E$8)^((COUNT(B$13:B40))/12),0)</f>
        <v>223.2060276916032</v>
      </c>
      <c r="C41" s="9">
        <f t="shared" si="1"/>
        <v>1403.4027215320568</v>
      </c>
      <c r="D41" s="15">
        <f ca="1">IFERROR((1+XIRR(C$13:C41,M$13:M41,20%))-1,"")</f>
        <v>-0.53640937209129347</v>
      </c>
      <c r="E41" s="15">
        <f t="shared" ca="1" si="2"/>
        <v>-0.54</v>
      </c>
      <c r="F41" s="8"/>
      <c r="G41" s="8"/>
      <c r="H41" s="8"/>
      <c r="I41" s="8"/>
      <c r="J41" s="8"/>
      <c r="K41" s="8"/>
      <c r="L41" s="8"/>
      <c r="M41" s="22">
        <f t="shared" ca="1" si="0"/>
        <v>42947</v>
      </c>
    </row>
    <row r="42" spans="1:13" x14ac:dyDescent="0.25">
      <c r="A42" s="9">
        <f t="shared" si="3"/>
        <v>1642.8839450772039</v>
      </c>
      <c r="B42" s="9">
        <f>A$7*(1+$A$8)^((COUNT(B$13:B41))/12)+IF(MOD(COUNT(B$13:B41),$H$7)=0,E$7*(1+$E$8)^((COUNT(B$13:B41))/12),0)</f>
        <v>224.11539667767522</v>
      </c>
      <c r="C42" s="9">
        <f t="shared" si="1"/>
        <v>1418.7685483995288</v>
      </c>
      <c r="D42" s="15">
        <f ca="1">IFERROR((1+XIRR(C$13:C42,M$13:M42,20%))-1,"")</f>
        <v>-0.51185715794563302</v>
      </c>
      <c r="E42" s="15">
        <f t="shared" ca="1" si="2"/>
        <v>-0.51</v>
      </c>
      <c r="F42" s="8"/>
      <c r="G42" s="8"/>
      <c r="H42" s="8"/>
      <c r="I42" s="8"/>
      <c r="J42" s="8"/>
      <c r="K42" s="8"/>
      <c r="L42" s="8"/>
      <c r="M42" s="22">
        <f t="shared" ca="1" si="0"/>
        <v>42978</v>
      </c>
    </row>
    <row r="43" spans="1:13" x14ac:dyDescent="0.25">
      <c r="A43" s="9">
        <f t="shared" si="3"/>
        <v>1659.3219840238994</v>
      </c>
      <c r="B43" s="9">
        <f>A$7*(1+$A$8)^((COUNT(B$13:B42))/12)+IF(MOD(COUNT(B$13:B42),$H$7)=0,E$7*(1+$E$8)^((COUNT(B$13:B42))/12),0)</f>
        <v>225.0284705455615</v>
      </c>
      <c r="C43" s="9">
        <f t="shared" si="1"/>
        <v>1434.2935134783379</v>
      </c>
      <c r="D43" s="15">
        <f ca="1">IFERROR((1+XIRR(C$13:C43,M$13:M43,20%))-1,"")</f>
        <v>-0.48806090950965886</v>
      </c>
      <c r="E43" s="15">
        <f t="shared" ca="1" si="2"/>
        <v>-0.49</v>
      </c>
      <c r="F43" s="8"/>
      <c r="G43" s="8"/>
      <c r="H43" s="8"/>
      <c r="I43" s="8"/>
      <c r="J43" s="8"/>
      <c r="K43" s="8"/>
      <c r="L43" s="8"/>
      <c r="M43" s="22">
        <f t="shared" ca="1" si="0"/>
        <v>43008</v>
      </c>
    </row>
    <row r="44" spans="1:13" x14ac:dyDescent="0.25">
      <c r="A44" s="9">
        <f t="shared" si="3"/>
        <v>1675.9244954065346</v>
      </c>
      <c r="B44" s="9">
        <f>A$7*(1+$A$8)^((COUNT(B$13:B43))/12)+IF(MOD(COUNT(B$13:B43),$H$7)=0,E$7*(1+$E$8)^((COUNT(B$13:B43))/12),0)</f>
        <v>225.94526438940918</v>
      </c>
      <c r="C44" s="9">
        <f t="shared" si="1"/>
        <v>1449.9792310171254</v>
      </c>
      <c r="D44" s="15">
        <f ca="1">IFERROR((1+XIRR(C$13:C44,M$13:M44,20%))-1,"")</f>
        <v>-0.46498337388038635</v>
      </c>
      <c r="E44" s="15">
        <f t="shared" ca="1" si="2"/>
        <v>-0.46</v>
      </c>
      <c r="F44" s="8"/>
      <c r="G44" s="8"/>
      <c r="H44" s="8"/>
      <c r="I44" s="8"/>
      <c r="J44" s="8"/>
      <c r="K44" s="8"/>
      <c r="L44" s="8"/>
      <c r="M44" s="22">
        <f t="shared" ca="1" si="0"/>
        <v>43039</v>
      </c>
    </row>
    <row r="45" spans="1:13" x14ac:dyDescent="0.25">
      <c r="A45" s="9">
        <f t="shared" si="3"/>
        <v>1692.6931248704491</v>
      </c>
      <c r="B45" s="9">
        <f>A$7*(1+$A$8)^((COUNT(B$13:B44))/12)+IF(MOD(COUNT(B$13:B44),$H$7)=0,E$7*(1+$E$8)^((COUNT(B$13:B44))/12),0)</f>
        <v>226.86579336486079</v>
      </c>
      <c r="C45" s="9">
        <f t="shared" si="1"/>
        <v>1465.8273315055883</v>
      </c>
      <c r="D45" s="15">
        <f ca="1">IFERROR((1+XIRR(C$13:C45,M$13:M45,20%))-1,"")</f>
        <v>-0.44266640543937685</v>
      </c>
      <c r="E45" s="15">
        <f t="shared" ca="1" si="2"/>
        <v>-0.44</v>
      </c>
      <c r="F45" s="8"/>
      <c r="G45" s="8"/>
      <c r="H45" s="8"/>
      <c r="I45" s="8"/>
      <c r="J45" s="8"/>
      <c r="K45" s="8"/>
      <c r="L45" s="8"/>
      <c r="M45" s="22">
        <f t="shared" ca="1" si="0"/>
        <v>43069</v>
      </c>
    </row>
    <row r="46" spans="1:13" x14ac:dyDescent="0.25">
      <c r="A46" s="9">
        <f t="shared" si="3"/>
        <v>1709.6295345266508</v>
      </c>
      <c r="B46" s="9">
        <f>A$7*(1+$A$8)^((COUNT(B$13:B45))/12)+IF(MOD(COUNT(B$13:B45),$H$7)=0,E$7*(1+$E$8)^((COUNT(B$13:B45))/12),0)</f>
        <v>227.79007268930479</v>
      </c>
      <c r="C46" s="9">
        <f t="shared" si="1"/>
        <v>1481.8394618373459</v>
      </c>
      <c r="D46" s="15">
        <f ca="1">IFERROR((1+XIRR(C$13:C46,M$13:M46,20%))-1,"")</f>
        <v>-0.42106788754463198</v>
      </c>
      <c r="E46" s="15">
        <f t="shared" ca="1" si="2"/>
        <v>-0.42</v>
      </c>
      <c r="F46" s="8"/>
      <c r="G46" s="8"/>
      <c r="H46" s="8"/>
      <c r="I46" s="8"/>
      <c r="J46" s="8"/>
      <c r="K46" s="8"/>
      <c r="L46" s="8"/>
      <c r="M46" s="22">
        <f t="shared" ca="1" si="0"/>
        <v>43100</v>
      </c>
    </row>
    <row r="47" spans="1:13" x14ac:dyDescent="0.25">
      <c r="A47" s="9">
        <f t="shared" si="3"/>
        <v>1726.7354031165646</v>
      </c>
      <c r="B47" s="9">
        <f>A$7*(1+$A$8)^((COUNT(B$13:B46))/12)+IF(MOD(COUNT(B$13:B46),$H$7)=0,E$7*(1+$E$8)^((COUNT(B$13:B46))/12),0)</f>
        <v>228.71811764212725</v>
      </c>
      <c r="C47" s="9">
        <f t="shared" si="1"/>
        <v>1498.0172854744374</v>
      </c>
      <c r="D47" s="15">
        <f ca="1">IFERROR((1+XIRR(C$13:C47,M$13:M47,20%))-1,"")</f>
        <v>-0.40018387436866765</v>
      </c>
      <c r="E47" s="15">
        <f t="shared" ca="1" si="2"/>
        <v>-0.4</v>
      </c>
      <c r="F47" s="8"/>
      <c r="G47" s="8"/>
      <c r="H47" s="8"/>
      <c r="I47" s="8"/>
      <c r="J47" s="8"/>
      <c r="K47" s="8"/>
      <c r="L47" s="8"/>
      <c r="M47" s="22">
        <f t="shared" ca="1" si="0"/>
        <v>43131</v>
      </c>
    </row>
    <row r="48" spans="1:13" x14ac:dyDescent="0.25">
      <c r="A48" s="9">
        <f t="shared" si="3"/>
        <v>1744.0124261784306</v>
      </c>
      <c r="B48" s="9">
        <f>A$7*(1+$A$8)^((COUNT(B$13:B47))/12)+IF(MOD(COUNT(B$13:B47),$H$7)=0,E$7*(1+$E$8)^((COUNT(B$13:B47))/12),0)</f>
        <v>229.64994356496433</v>
      </c>
      <c r="C48" s="9">
        <f t="shared" si="1"/>
        <v>1514.3624826134662</v>
      </c>
      <c r="D48" s="15">
        <f ca="1">IFERROR((1+XIRR(C$13:C48,M$13:M48,20%))-1,"")</f>
        <v>-0.38008136153221128</v>
      </c>
      <c r="E48" s="15">
        <f t="shared" ca="1" si="2"/>
        <v>-0.38</v>
      </c>
      <c r="F48" s="8"/>
      <c r="G48" s="8"/>
      <c r="H48" s="8"/>
      <c r="I48" s="8"/>
      <c r="J48" s="8"/>
      <c r="K48" s="8"/>
      <c r="L48" s="8"/>
      <c r="M48" s="22">
        <f t="shared" ca="1" si="0"/>
        <v>43159</v>
      </c>
    </row>
    <row r="49" spans="1:13" x14ac:dyDescent="0.25">
      <c r="A49" s="9">
        <f t="shared" si="3"/>
        <v>1761.4623162153648</v>
      </c>
      <c r="B49" s="9">
        <f>A$7*(1+$A$8)^((COUNT(B$13:B48))/12)+IF(MOD(COUNT(B$13:B48),$H$7)=0,E$7*(1+$E$8)^((COUNT(B$13:B48))/12),0)</f>
        <v>230.58556586195581</v>
      </c>
      <c r="C49" s="9">
        <f t="shared" si="1"/>
        <v>1530.8767503534091</v>
      </c>
      <c r="D49" s="15">
        <f ca="1">IFERROR((1+XIRR(C$13:C49,M$13:M49,20%))-1,"")</f>
        <v>-0.36065424084663389</v>
      </c>
      <c r="E49" s="15">
        <f t="shared" ca="1" si="2"/>
        <v>-0.36</v>
      </c>
      <c r="F49" s="8"/>
      <c r="G49" s="8"/>
      <c r="H49" s="8"/>
      <c r="I49" s="8"/>
      <c r="J49" s="8"/>
      <c r="K49" s="8"/>
      <c r="L49" s="8"/>
      <c r="M49" s="22">
        <f t="shared" ca="1" si="0"/>
        <v>43190</v>
      </c>
    </row>
    <row r="50" spans="1:13" x14ac:dyDescent="0.25">
      <c r="A50" s="9">
        <f t="shared" si="3"/>
        <v>1779.0868028651043</v>
      </c>
      <c r="B50" s="9">
        <f>A$7*(1+$A$8)^((COUNT(B$13:B49))/12)+IF(MOD(COUNT(B$13:B49),$H$7)=0,E$7*(1+$E$8)^((COUNT(B$13:B49))/12),0)</f>
        <v>231.52500000000003</v>
      </c>
      <c r="C50" s="9">
        <f t="shared" si="1"/>
        <v>1547.5618028651043</v>
      </c>
      <c r="D50" s="15">
        <f ca="1">IFERROR((1+XIRR(C$13:C50,M$13:M50,20%))-1,"")</f>
        <v>-0.34191129803657527</v>
      </c>
      <c r="E50" s="15">
        <f t="shared" ca="1" si="2"/>
        <v>-0.34</v>
      </c>
      <c r="F50" s="8"/>
      <c r="G50" s="8"/>
      <c r="H50" s="8"/>
      <c r="I50" s="8"/>
      <c r="J50" s="8"/>
      <c r="K50" s="8"/>
      <c r="L50" s="8"/>
      <c r="M50" s="22">
        <f t="shared" ca="1" si="0"/>
        <v>43220</v>
      </c>
    </row>
    <row r="51" spans="1:13" x14ac:dyDescent="0.25">
      <c r="A51" s="9">
        <f t="shared" si="3"/>
        <v>1796.8876330714488</v>
      </c>
      <c r="B51" s="9">
        <f>A$7*(1+$A$8)^((COUNT(B$13:B50))/12)+IF(MOD(COUNT(B$13:B50),$H$7)=0,E$7*(1+$E$8)^((COUNT(B$13:B50))/12),0)</f>
        <v>232.46826150900918</v>
      </c>
      <c r="C51" s="9">
        <f t="shared" si="1"/>
        <v>1564.4193715624397</v>
      </c>
      <c r="D51" s="15">
        <f ca="1">IFERROR((1+XIRR(C$13:C51,M$13:M51,20%))-1,"")</f>
        <v>-0.32381251454353333</v>
      </c>
      <c r="E51" s="15">
        <f t="shared" ca="1" si="2"/>
        <v>-0.32</v>
      </c>
      <c r="F51" s="8"/>
      <c r="G51" s="8"/>
      <c r="H51" s="8"/>
      <c r="I51" s="8"/>
      <c r="J51" s="8"/>
      <c r="K51" s="8"/>
      <c r="L51" s="8"/>
      <c r="M51" s="22">
        <f t="shared" ca="1" si="0"/>
        <v>43251</v>
      </c>
    </row>
    <row r="52" spans="1:13" x14ac:dyDescent="0.25">
      <c r="A52" s="9">
        <f t="shared" si="3"/>
        <v>1814.8665712574177</v>
      </c>
      <c r="B52" s="9">
        <f>A$7*(1+$A$8)^((COUNT(B$13:B51))/12)+IF(MOD(COUNT(B$13:B51),$H$7)=0,E$7*(1+$E$8)^((COUNT(B$13:B51))/12),0)</f>
        <v>233.41536598216641</v>
      </c>
      <c r="C52" s="9">
        <f t="shared" si="1"/>
        <v>1581.4512052752514</v>
      </c>
      <c r="D52" s="15">
        <f ca="1">IFERROR((1+XIRR(C$13:C52,M$13:M52,20%))-1,"")</f>
        <v>-0.30635903477668769</v>
      </c>
      <c r="E52" s="15">
        <f t="shared" ca="1" si="2"/>
        <v>-0.31</v>
      </c>
      <c r="F52" s="8"/>
      <c r="G52" s="8"/>
      <c r="H52" s="8"/>
      <c r="I52" s="8"/>
      <c r="J52" s="8"/>
      <c r="K52" s="8"/>
      <c r="L52" s="8"/>
      <c r="M52" s="22">
        <f t="shared" ca="1" si="0"/>
        <v>43281</v>
      </c>
    </row>
    <row r="53" spans="1:13" x14ac:dyDescent="0.25">
      <c r="A53" s="9">
        <f t="shared" si="3"/>
        <v>1833.0253995001412</v>
      </c>
      <c r="B53" s="9">
        <f>A$7*(1+$A$8)^((COUNT(B$13:B52))/12)+IF(MOD(COUNT(B$13:B52),$H$7)=0,E$7*(1+$E$8)^((COUNT(B$13:B52))/12),0)</f>
        <v>234.36632907618335</v>
      </c>
      <c r="C53" s="9">
        <f t="shared" si="1"/>
        <v>1598.6590704239579</v>
      </c>
      <c r="D53" s="15">
        <f ca="1">IFERROR((1+XIRR(C$13:C53,M$13:M53,20%))-1,"")</f>
        <v>-0.28951289057731633</v>
      </c>
      <c r="E53" s="15">
        <f t="shared" ca="1" si="2"/>
        <v>-0.28999999999999998</v>
      </c>
      <c r="F53" s="8"/>
      <c r="G53" s="8"/>
      <c r="H53" s="8"/>
      <c r="I53" s="8"/>
      <c r="J53" s="8"/>
      <c r="K53" s="8"/>
      <c r="L53" s="8"/>
      <c r="M53" s="22">
        <f t="shared" ca="1" si="0"/>
        <v>43312</v>
      </c>
    </row>
    <row r="54" spans="1:13" x14ac:dyDescent="0.25">
      <c r="A54" s="9">
        <f t="shared" si="3"/>
        <v>1851.3659177074996</v>
      </c>
      <c r="B54" s="9">
        <f>A$7*(1+$A$8)^((COUNT(B$13:B53))/12)+IF(MOD(COUNT(B$13:B53),$H$7)=0,E$7*(1+$E$8)^((COUNT(B$13:B53))/12),0)</f>
        <v>235.32116651155897</v>
      </c>
      <c r="C54" s="9">
        <f t="shared" si="1"/>
        <v>1616.0447511959408</v>
      </c>
      <c r="D54" s="15">
        <f ca="1">IFERROR((1+XIRR(C$13:C54,M$13:M54,20%))-1,"")</f>
        <v>-0.27325643897056584</v>
      </c>
      <c r="E54" s="15">
        <f t="shared" ca="1" si="2"/>
        <v>-0.27</v>
      </c>
      <c r="F54" s="8"/>
      <c r="G54" s="8"/>
      <c r="H54" s="8"/>
      <c r="I54" s="8"/>
      <c r="J54" s="8"/>
      <c r="K54" s="8"/>
      <c r="L54" s="8"/>
      <c r="M54" s="22">
        <f t="shared" ca="1" si="0"/>
        <v>43343</v>
      </c>
    </row>
    <row r="55" spans="1:13" x14ac:dyDescent="0.25">
      <c r="A55" s="9">
        <f t="shared" si="3"/>
        <v>1869.8899437965308</v>
      </c>
      <c r="B55" s="9">
        <f>A$7*(1+$A$8)^((COUNT(B$13:B54))/12)+IF(MOD(COUNT(B$13:B54),$H$7)=0,E$7*(1+$E$8)^((COUNT(B$13:B54))/12),0)</f>
        <v>236.27989407283957</v>
      </c>
      <c r="C55" s="9">
        <f t="shared" si="1"/>
        <v>1633.6100497236912</v>
      </c>
      <c r="D55" s="15">
        <f ca="1">IFERROR((1+XIRR(C$13:C55,M$13:M55,20%))-1,"")</f>
        <v>-0.25758361220359804</v>
      </c>
      <c r="E55" s="15">
        <f t="shared" ca="1" si="2"/>
        <v>-0.26</v>
      </c>
      <c r="F55" s="8"/>
      <c r="G55" s="8"/>
      <c r="H55" s="8"/>
      <c r="I55" s="8"/>
      <c r="J55" s="8"/>
      <c r="K55" s="8"/>
      <c r="L55" s="8"/>
      <c r="M55" s="22">
        <f t="shared" ca="1" si="0"/>
        <v>43373</v>
      </c>
    </row>
    <row r="56" spans="1:13" x14ac:dyDescent="0.25">
      <c r="A56" s="9">
        <f t="shared" si="3"/>
        <v>1888.5993138736224</v>
      </c>
      <c r="B56" s="9">
        <f>A$7*(1+$A$8)^((COUNT(B$13:B55))/12)+IF(MOD(COUNT(B$13:B55),$H$7)=0,E$7*(1+$E$8)^((COUNT(B$13:B55))/12),0)</f>
        <v>237.24252760887964</v>
      </c>
      <c r="C56" s="9">
        <f t="shared" si="1"/>
        <v>1651.3567862647428</v>
      </c>
      <c r="D56" s="15">
        <f ca="1">IFERROR((1+XIRR(C$13:C56,M$13:M56,20%))-1,"")</f>
        <v>-0.24246035218238826</v>
      </c>
      <c r="E56" s="15">
        <f t="shared" ca="1" si="2"/>
        <v>-0.24</v>
      </c>
      <c r="F56" s="8"/>
      <c r="G56" s="8"/>
      <c r="H56" s="8"/>
      <c r="I56" s="8"/>
      <c r="J56" s="8"/>
      <c r="K56" s="8"/>
      <c r="L56" s="8"/>
      <c r="M56" s="22">
        <f t="shared" ca="1" si="0"/>
        <v>43404</v>
      </c>
    </row>
    <row r="57" spans="1:13" x14ac:dyDescent="0.25">
      <c r="A57" s="9">
        <f t="shared" si="3"/>
        <v>1907.4958824165076</v>
      </c>
      <c r="B57" s="9">
        <f>A$7*(1+$A$8)^((COUNT(B$13:B56))/12)+IF(MOD(COUNT(B$13:B56),$H$7)=0,E$7*(1+$E$8)^((COUNT(B$13:B56))/12),0)</f>
        <v>238.20908303310384</v>
      </c>
      <c r="C57" s="9">
        <f t="shared" si="1"/>
        <v>1669.2867993834038</v>
      </c>
      <c r="D57" s="15">
        <f ca="1">IFERROR((1+XIRR(C$13:C57,M$13:M57,20%))-1,"")</f>
        <v>-0.2278780400753021</v>
      </c>
      <c r="E57" s="15">
        <f t="shared" ca="1" si="2"/>
        <v>-0.23</v>
      </c>
      <c r="F57" s="8"/>
      <c r="G57" s="8"/>
      <c r="H57" s="8"/>
      <c r="I57" s="8"/>
      <c r="J57" s="8"/>
      <c r="K57" s="8"/>
      <c r="L57" s="8"/>
      <c r="M57" s="22">
        <f t="shared" ca="1" si="0"/>
        <v>43434</v>
      </c>
    </row>
    <row r="58" spans="1:13" x14ac:dyDescent="0.25">
      <c r="A58" s="9">
        <f t="shared" si="3"/>
        <v>1926.5815224580811</v>
      </c>
      <c r="B58" s="9">
        <f>A$7*(1+$A$8)^((COUNT(B$13:B57))/12)+IF(MOD(COUNT(B$13:B57),$H$7)=0,E$7*(1+$E$8)^((COUNT(B$13:B57))/12),0)</f>
        <v>239.17957632377002</v>
      </c>
      <c r="C58" s="9">
        <f t="shared" si="1"/>
        <v>1687.4019461343109</v>
      </c>
      <c r="D58" s="15">
        <f ca="1">IFERROR((1+XIRR(C$13:C58,M$13:M58,20%))-1,"")</f>
        <v>-0.21380574107170103</v>
      </c>
      <c r="E58" s="15">
        <f t="shared" ca="1" si="2"/>
        <v>-0.21</v>
      </c>
      <c r="F58" s="8"/>
      <c r="G58" s="8"/>
      <c r="H58" s="8"/>
      <c r="I58" s="8"/>
      <c r="J58" s="8"/>
      <c r="K58" s="8"/>
      <c r="L58" s="8"/>
      <c r="M58" s="22">
        <f t="shared" ca="1" si="0"/>
        <v>43465</v>
      </c>
    </row>
    <row r="59" spans="1:13" x14ac:dyDescent="0.25">
      <c r="A59" s="9">
        <f t="shared" si="3"/>
        <v>1945.858125772055</v>
      </c>
      <c r="B59" s="9">
        <f>A$7*(1+$A$8)^((COUNT(B$13:B58))/12)+IF(MOD(COUNT(B$13:B58),$H$7)=0,E$7*(1+$E$8)^((COUNT(B$13:B58))/12),0)</f>
        <v>240.15402352423365</v>
      </c>
      <c r="C59" s="9">
        <f t="shared" si="1"/>
        <v>1705.7041022478213</v>
      </c>
      <c r="D59" s="15">
        <f ca="1">IFERROR((1+XIRR(C$13:C59,M$13:M59,20%))-1,"")</f>
        <v>-0.20022527575492854</v>
      </c>
      <c r="E59" s="15">
        <f t="shared" ca="1" si="2"/>
        <v>-0.2</v>
      </c>
      <c r="F59" s="8"/>
      <c r="G59" s="8"/>
      <c r="H59" s="8"/>
      <c r="I59" s="8"/>
      <c r="J59" s="8"/>
      <c r="K59" s="8"/>
      <c r="L59" s="8"/>
      <c r="M59" s="22">
        <f t="shared" ca="1" si="0"/>
        <v>43496</v>
      </c>
    </row>
    <row r="60" spans="1:13" x14ac:dyDescent="0.25">
      <c r="A60" s="9">
        <f t="shared" si="3"/>
        <v>1965.3276030604716</v>
      </c>
      <c r="B60" s="9">
        <f>A$7*(1+$A$8)^((COUNT(B$13:B59))/12)+IF(MOD(COUNT(B$13:B59),$H$7)=0,E$7*(1+$E$8)^((COUNT(B$13:B59))/12),0)</f>
        <v>241.13244074321253</v>
      </c>
      <c r="C60" s="9">
        <f t="shared" si="1"/>
        <v>1724.195162317259</v>
      </c>
      <c r="D60" s="15">
        <f ca="1">IFERROR((1+XIRR(C$13:C60,M$13:M60,20%))-1,"")</f>
        <v>-0.18714026808738704</v>
      </c>
      <c r="E60" s="15">
        <f t="shared" ca="1" si="2"/>
        <v>-0.19</v>
      </c>
      <c r="F60" s="8"/>
      <c r="G60" s="8"/>
      <c r="H60" s="8"/>
      <c r="I60" s="8"/>
      <c r="J60" s="8"/>
      <c r="K60" s="8"/>
      <c r="L60" s="8"/>
      <c r="M60" s="22">
        <f t="shared" ca="1" si="0"/>
        <v>43524</v>
      </c>
    </row>
    <row r="61" spans="1:13" x14ac:dyDescent="0.25">
      <c r="A61" s="9">
        <f t="shared" si="3"/>
        <v>1984.9918841430929</v>
      </c>
      <c r="B61" s="9">
        <f>A$7*(1+$A$8)^((COUNT(B$13:B60))/12)+IF(MOD(COUNT(B$13:B60),$H$7)=0,E$7*(1+$E$8)^((COUNT(B$13:B60))/12),0)</f>
        <v>242.11484415505362</v>
      </c>
      <c r="C61" s="9">
        <f t="shared" si="1"/>
        <v>1742.8770399880393</v>
      </c>
      <c r="D61" s="15">
        <f ca="1">IFERROR((1+XIRR(C$13:C61,M$13:M61,20%))-1,"")</f>
        <v>-0.17450631260871885</v>
      </c>
      <c r="E61" s="15">
        <f t="shared" ca="1" si="2"/>
        <v>-0.17</v>
      </c>
      <c r="F61" s="8"/>
      <c r="G61" s="8"/>
      <c r="H61" s="8"/>
      <c r="I61" s="8"/>
      <c r="J61" s="8"/>
      <c r="K61" s="8"/>
      <c r="L61" s="8"/>
      <c r="M61" s="22">
        <f t="shared" ca="1" si="0"/>
        <v>43555</v>
      </c>
    </row>
    <row r="62" spans="1:13" x14ac:dyDescent="0.25">
      <c r="A62" s="9">
        <f t="shared" si="3"/>
        <v>2004.8529181486845</v>
      </c>
      <c r="B62" s="9">
        <f>A$7*(1+$A$8)^((COUNT(B$13:B61))/12)+IF(MOD(COUNT(B$13:B61),$H$7)=0,E$7*(1+$E$8)^((COUNT(B$13:B61))/12),0)</f>
        <v>243.10124999999999</v>
      </c>
      <c r="C62" s="9">
        <f t="shared" si="1"/>
        <v>1761.7516681486845</v>
      </c>
      <c r="D62" s="15">
        <f ca="1">IFERROR((1+XIRR(C$13:C62,M$13:M62,20%))-1,"")</f>
        <v>-0.16231265664100647</v>
      </c>
      <c r="E62" s="15">
        <f t="shared" ca="1" si="2"/>
        <v>-0.16</v>
      </c>
      <c r="F62" s="8"/>
      <c r="G62" s="8"/>
      <c r="H62" s="8"/>
      <c r="I62" s="8"/>
      <c r="J62" s="8"/>
      <c r="K62" s="8"/>
      <c r="L62" s="8"/>
      <c r="M62" s="22">
        <f t="shared" ca="1" si="0"/>
        <v>43585</v>
      </c>
    </row>
    <row r="63" spans="1:13" x14ac:dyDescent="0.25">
      <c r="A63" s="9">
        <f t="shared" si="3"/>
        <v>2024.912673708214</v>
      </c>
      <c r="B63" s="9">
        <f>A$7*(1+$A$8)^((COUNT(B$13:B62))/12)+IF(MOD(COUNT(B$13:B62),$H$7)=0,E$7*(1+$E$8)^((COUNT(B$13:B62))/12),0)</f>
        <v>244.0916745844597</v>
      </c>
      <c r="C63" s="9">
        <f t="shared" si="1"/>
        <v>1780.8209991237543</v>
      </c>
      <c r="D63" s="15">
        <f ca="1">IFERROR((1+XIRR(C$13:C63,M$13:M63,20%))-1,"")</f>
        <v>-0.15053600668907163</v>
      </c>
      <c r="E63" s="15">
        <f t="shared" ca="1" si="2"/>
        <v>-0.15</v>
      </c>
      <c r="F63" s="8"/>
      <c r="G63" s="8"/>
      <c r="H63" s="8"/>
      <c r="I63" s="8"/>
      <c r="J63" s="8"/>
      <c r="K63" s="8"/>
      <c r="L63" s="8"/>
      <c r="M63" s="22">
        <f t="shared" ca="1" si="0"/>
        <v>43616</v>
      </c>
    </row>
    <row r="64" spans="1:13" x14ac:dyDescent="0.25">
      <c r="A64" s="9">
        <f t="shared" si="3"/>
        <v>2045.1731391499825</v>
      </c>
      <c r="B64" s="9">
        <f>A$7*(1+$A$8)^((COUNT(B$13:B63))/12)+IF(MOD(COUNT(B$13:B63),$H$7)=0,E$7*(1+$E$8)^((COUNT(B$13:B63))/12),0)</f>
        <v>245.08613428127478</v>
      </c>
      <c r="C64" s="9">
        <f t="shared" si="1"/>
        <v>1800.0870048687077</v>
      </c>
      <c r="D64" s="15">
        <f ca="1">IFERROR((1+XIRR(C$13:C64,M$13:M64,20%))-1,"")</f>
        <v>-0.13916530013084405</v>
      </c>
      <c r="E64" s="15">
        <f t="shared" ca="1" si="2"/>
        <v>-0.14000000000000001</v>
      </c>
      <c r="F64" s="8"/>
      <c r="G64" s="8"/>
      <c r="H64" s="8"/>
      <c r="I64" s="8"/>
      <c r="J64" s="8"/>
      <c r="K64" s="8"/>
      <c r="L64" s="8"/>
      <c r="M64" s="22">
        <f t="shared" ca="1" si="0"/>
        <v>43646</v>
      </c>
    </row>
    <row r="65" spans="1:13" x14ac:dyDescent="0.25">
      <c r="A65" s="9">
        <f t="shared" si="3"/>
        <v>2065.6363226967078</v>
      </c>
      <c r="B65" s="9">
        <f>A$7*(1+$A$8)^((COUNT(B$13:B64))/12)+IF(MOD(COUNT(B$13:B64),$H$7)=0,E$7*(1+$E$8)^((COUNT(B$13:B64))/12),0)</f>
        <v>246.08464552999254</v>
      </c>
      <c r="C65" s="9">
        <f t="shared" si="1"/>
        <v>1819.5516771667153</v>
      </c>
      <c r="D65" s="15">
        <f ca="1">IFERROR((1+XIRR(C$13:C65,M$13:M65,20%))-1,"")</f>
        <v>-0.12817965149879451</v>
      </c>
      <c r="E65" s="15">
        <f t="shared" ca="1" si="2"/>
        <v>-0.13</v>
      </c>
      <c r="F65" s="8"/>
      <c r="G65" s="8"/>
      <c r="H65" s="8"/>
      <c r="I65" s="8"/>
      <c r="J65" s="8"/>
      <c r="K65" s="8"/>
      <c r="L65" s="8"/>
      <c r="M65" s="22">
        <f t="shared" ca="1" si="0"/>
        <v>43677</v>
      </c>
    </row>
    <row r="66" spans="1:13" x14ac:dyDescent="0.25">
      <c r="A66" s="9">
        <f t="shared" si="3"/>
        <v>2086.30425266458</v>
      </c>
      <c r="B66" s="9">
        <f>A$7*(1+$A$8)^((COUNT(B$13:B65))/12)+IF(MOD(COUNT(B$13:B65),$H$7)=0,E$7*(1+$E$8)^((COUNT(B$13:B65))/12),0)</f>
        <v>247.08722483713692</v>
      </c>
      <c r="C66" s="9">
        <f t="shared" si="1"/>
        <v>1839.217027827443</v>
      </c>
      <c r="D66" s="15">
        <f ca="1">IFERROR((1+XIRR(C$13:C66,M$13:M66,20%))-1,"")</f>
        <v>-0.11756445765495305</v>
      </c>
      <c r="E66" s="15">
        <f t="shared" ca="1" si="2"/>
        <v>-0.12</v>
      </c>
      <c r="F66" s="8"/>
      <c r="G66" s="8"/>
      <c r="H66" s="8"/>
      <c r="I66" s="8"/>
      <c r="J66" s="8"/>
      <c r="K66" s="8"/>
      <c r="L66" s="8"/>
      <c r="M66" s="22">
        <f t="shared" ca="1" si="0"/>
        <v>43708</v>
      </c>
    </row>
    <row r="67" spans="1:13" x14ac:dyDescent="0.25">
      <c r="A67" s="9">
        <f t="shared" si="3"/>
        <v>2107.1789776643091</v>
      </c>
      <c r="B67" s="9">
        <f>A$7*(1+$A$8)^((COUNT(B$13:B66))/12)+IF(MOD(COUNT(B$13:B66),$H$7)=0,E$7*(1+$E$8)^((COUNT(B$13:B66))/12),0)</f>
        <v>248.09388877648155</v>
      </c>
      <c r="C67" s="9">
        <f t="shared" si="1"/>
        <v>1859.0850888878276</v>
      </c>
      <c r="D67" s="15">
        <f ca="1">IFERROR((1+XIRR(C$13:C67,M$13:M67,20%))-1,"")</f>
        <v>-0.10730864405632023</v>
      </c>
      <c r="E67" s="15">
        <f t="shared" ca="1" si="2"/>
        <v>-0.11</v>
      </c>
      <c r="F67" s="8"/>
      <c r="G67" s="8"/>
      <c r="H67" s="8"/>
      <c r="I67" s="8"/>
      <c r="J67" s="8"/>
      <c r="K67" s="8"/>
      <c r="L67" s="8"/>
      <c r="M67" s="22">
        <f t="shared" ca="1" si="0"/>
        <v>43738</v>
      </c>
    </row>
    <row r="68" spans="1:13" x14ac:dyDescent="0.25">
      <c r="A68" s="9">
        <f t="shared" si="3"/>
        <v>2128.2625668041837</v>
      </c>
      <c r="B68" s="9">
        <f>A$7*(1+$A$8)^((COUNT(B$13:B67))/12)+IF(MOD(COUNT(B$13:B67),$H$7)=0,E$7*(1+$E$8)^((COUNT(B$13:B67))/12),0)</f>
        <v>249.10465398932362</v>
      </c>
      <c r="C68" s="9">
        <f t="shared" si="1"/>
        <v>1879.1579128148601</v>
      </c>
      <c r="D68" s="15">
        <f ca="1">IFERROR((1+XIRR(C$13:C68,M$13:M68,20%))-1,"")</f>
        <v>-9.7394555807113647E-2</v>
      </c>
      <c r="E68" s="15">
        <f t="shared" ca="1" si="2"/>
        <v>-0.1</v>
      </c>
      <c r="F68" s="8"/>
      <c r="G68" s="8"/>
      <c r="H68" s="8"/>
      <c r="I68" s="8"/>
      <c r="J68" s="8"/>
      <c r="K68" s="8"/>
      <c r="L68" s="8"/>
      <c r="M68" s="22">
        <f t="shared" ca="1" si="0"/>
        <v>43769</v>
      </c>
    </row>
    <row r="69" spans="1:13" x14ac:dyDescent="0.25">
      <c r="A69" s="9">
        <f t="shared" si="3"/>
        <v>2149.5571098951609</v>
      </c>
      <c r="B69" s="9">
        <f>A$7*(1+$A$8)^((COUNT(B$13:B68))/12)+IF(MOD(COUNT(B$13:B68),$H$7)=0,E$7*(1+$E$8)^((COUNT(B$13:B68))/12),0)</f>
        <v>250.119537184759</v>
      </c>
      <c r="C69" s="9">
        <f t="shared" si="1"/>
        <v>1899.437572710402</v>
      </c>
      <c r="D69" s="15">
        <f ca="1">IFERROR((1+XIRR(C$13:C69,M$13:M69,20%))-1,"")</f>
        <v>-8.7811395525932312E-2</v>
      </c>
      <c r="E69" s="15">
        <f t="shared" ca="1" si="2"/>
        <v>-0.09</v>
      </c>
      <c r="F69" s="8"/>
      <c r="G69" s="8"/>
      <c r="H69" s="8"/>
      <c r="I69" s="8"/>
      <c r="J69" s="8"/>
      <c r="K69" s="8"/>
      <c r="L69" s="8"/>
      <c r="M69" s="22">
        <f t="shared" ca="1" si="0"/>
        <v>43799</v>
      </c>
    </row>
    <row r="70" spans="1:13" x14ac:dyDescent="0.25">
      <c r="A70" s="9">
        <f t="shared" si="3"/>
        <v>2171.0647176580101</v>
      </c>
      <c r="B70" s="9">
        <f>A$7*(1+$A$8)^((COUNT(B$13:B69))/12)+IF(MOD(COUNT(B$13:B69),$H$7)=0,E$7*(1+$E$8)^((COUNT(B$13:B69))/12),0)</f>
        <v>251.13855513995858</v>
      </c>
      <c r="C70" s="9">
        <f t="shared" si="1"/>
        <v>1919.9261625180516</v>
      </c>
      <c r="D70" s="15">
        <f ca="1">IFERROR((1+XIRR(C$13:C70,M$13:M70,20%))-1,"")</f>
        <v>-7.8543457388877913E-2</v>
      </c>
      <c r="E70" s="15">
        <f t="shared" ca="1" si="2"/>
        <v>-0.08</v>
      </c>
      <c r="F70" s="8"/>
      <c r="G70" s="8"/>
      <c r="H70" s="8"/>
      <c r="I70" s="8"/>
      <c r="J70" s="8"/>
      <c r="K70" s="8"/>
      <c r="L70" s="8"/>
      <c r="M70" s="22">
        <f t="shared" ca="1" si="0"/>
        <v>43830</v>
      </c>
    </row>
    <row r="71" spans="1:13" x14ac:dyDescent="0.25">
      <c r="A71" s="9">
        <f t="shared" si="3"/>
        <v>2192.7875219325274</v>
      </c>
      <c r="B71" s="9">
        <f>A$7*(1+$A$8)^((COUNT(B$13:B70))/12)+IF(MOD(COUNT(B$13:B70),$H$7)=0,E$7*(1+$E$8)^((COUNT(B$13:B70))/12),0)</f>
        <v>252.16172470044535</v>
      </c>
      <c r="C71" s="9">
        <f t="shared" si="1"/>
        <v>1940.625797232082</v>
      </c>
      <c r="D71" s="15">
        <f ca="1">IFERROR((1+XIRR(C$13:C71,M$13:M71,20%))-1,"")</f>
        <v>-6.9578632712364197E-2</v>
      </c>
      <c r="E71" s="15">
        <f t="shared" ca="1" si="2"/>
        <v>-7.0000000000000007E-2</v>
      </c>
      <c r="F71" s="8"/>
      <c r="G71" s="8"/>
      <c r="H71" s="8"/>
      <c r="I71" s="8"/>
      <c r="J71" s="8"/>
      <c r="K71" s="8"/>
      <c r="L71" s="8"/>
      <c r="M71" s="22">
        <f t="shared" ca="1" si="0"/>
        <v>43861</v>
      </c>
    </row>
    <row r="72" spans="1:13" x14ac:dyDescent="0.25">
      <c r="A72" s="9">
        <f t="shared" si="3"/>
        <v>2214.7276758888443</v>
      </c>
      <c r="B72" s="9">
        <f>A$7*(1+$A$8)^((COUNT(B$13:B71))/12)+IF(MOD(COUNT(B$13:B71),$H$7)=0,E$7*(1+$E$8)^((COUNT(B$13:B71))/12),0)</f>
        <v>253.18906278037318</v>
      </c>
      <c r="C72" s="9">
        <f t="shared" si="1"/>
        <v>1961.5386131084711</v>
      </c>
      <c r="D72" s="15">
        <f ca="1">IFERROR((1+XIRR(C$13:C72,M$13:M72,20%))-1,"")</f>
        <v>-6.0908171534538313E-2</v>
      </c>
      <c r="E72" s="15">
        <f t="shared" ca="1" si="2"/>
        <v>-0.06</v>
      </c>
      <c r="F72" s="8"/>
      <c r="G72" s="8"/>
      <c r="H72" s="8"/>
      <c r="I72" s="8"/>
      <c r="J72" s="8"/>
      <c r="K72" s="8"/>
      <c r="L72" s="8"/>
      <c r="M72" s="22">
        <f t="shared" ca="1" si="0"/>
        <v>43890</v>
      </c>
    </row>
    <row r="73" spans="1:13" x14ac:dyDescent="0.25">
      <c r="A73" s="9">
        <f t="shared" si="3"/>
        <v>2236.8873542408501</v>
      </c>
      <c r="B73" s="9">
        <f>A$7*(1+$A$8)^((COUNT(B$13:B72))/12)+IF(MOD(COUNT(B$13:B72),$H$7)=0,E$7*(1+$E$8)^((COUNT(B$13:B72))/12),0)</f>
        <v>254.22058636280633</v>
      </c>
      <c r="C73" s="9">
        <f t="shared" si="1"/>
        <v>1982.6667678780436</v>
      </c>
      <c r="D73" s="15">
        <f ca="1">IFERROR((1+XIRR(C$13:C73,M$13:M73,20%))-1,"")</f>
        <v>-5.2516892552375793E-2</v>
      </c>
      <c r="E73" s="15">
        <f t="shared" ca="1" si="2"/>
        <v>-0.05</v>
      </c>
      <c r="F73" s="8"/>
      <c r="G73" s="8"/>
      <c r="H73" s="8"/>
      <c r="I73" s="8"/>
      <c r="J73" s="8"/>
      <c r="K73" s="8"/>
      <c r="L73" s="8"/>
      <c r="M73" s="22">
        <f t="shared" ca="1" si="0"/>
        <v>43921</v>
      </c>
    </row>
    <row r="74" spans="1:13" x14ac:dyDescent="0.25">
      <c r="A74" s="9">
        <f t="shared" si="3"/>
        <v>2259.2687534617512</v>
      </c>
      <c r="B74" s="9">
        <f>A$7*(1+$A$8)^((COUNT(B$13:B73))/12)+IF(MOD(COUNT(B$13:B73),$H$7)=0,E$7*(1+$E$8)^((COUNT(B$13:B73))/12),0)</f>
        <v>44925.111000000004</v>
      </c>
      <c r="C74" s="9">
        <f t="shared" si="1"/>
        <v>-42665.842246538254</v>
      </c>
      <c r="D74" s="15" t="str">
        <f ca="1">IFERROR((1+XIRR(C$13:C74,M$13:M74,20%))-1,"")</f>
        <v/>
      </c>
      <c r="E74" s="15" t="str">
        <f t="shared" ca="1" si="2"/>
        <v/>
      </c>
      <c r="F74" s="8"/>
      <c r="G74" s="8"/>
      <c r="H74" s="8"/>
      <c r="I74" s="8"/>
      <c r="J74" s="8"/>
      <c r="K74" s="8"/>
      <c r="L74" s="8"/>
      <c r="M74" s="22">
        <f t="shared" ca="1" si="0"/>
        <v>43951</v>
      </c>
    </row>
    <row r="75" spans="1:13" x14ac:dyDescent="0.25">
      <c r="A75" s="9">
        <f t="shared" si="3"/>
        <v>2281.8740920017849</v>
      </c>
      <c r="B75" s="9">
        <f>A$7*(1+$A$8)^((COUNT(B$13:B74))/12)+IF(MOD(COUNT(B$13:B74),$H$7)=0,E$7*(1+$E$8)^((COUNT(B$13:B74))/12),0)</f>
        <v>256.29625831368264</v>
      </c>
      <c r="C75" s="9">
        <f t="shared" si="1"/>
        <v>2025.5778336881021</v>
      </c>
      <c r="D75" s="15" t="str">
        <f ca="1">IFERROR((1+XIRR(C$13:C75,M$13:M75,20%))-1,"")</f>
        <v/>
      </c>
      <c r="E75" s="15" t="str">
        <f t="shared" ca="1" si="2"/>
        <v/>
      </c>
      <c r="F75" s="8"/>
      <c r="G75" s="8"/>
      <c r="H75" s="8"/>
      <c r="I75" s="8"/>
      <c r="J75" s="8"/>
      <c r="K75" s="8"/>
      <c r="L75" s="8"/>
      <c r="M75" s="22">
        <f t="shared" ca="1" si="0"/>
        <v>43982</v>
      </c>
    </row>
    <row r="76" spans="1:13" x14ac:dyDescent="0.25">
      <c r="A76" s="9">
        <f t="shared" si="3"/>
        <v>2304.7056105081138</v>
      </c>
      <c r="B76" s="9">
        <f>A$7*(1+$A$8)^((COUNT(B$13:B75))/12)+IF(MOD(COUNT(B$13:B75),$H$7)=0,E$7*(1+$E$8)^((COUNT(B$13:B75))/12),0)</f>
        <v>257.34044099533855</v>
      </c>
      <c r="C76" s="9">
        <f t="shared" si="1"/>
        <v>2047.3651695127751</v>
      </c>
      <c r="D76" s="15" t="str">
        <f ca="1">IFERROR((1+XIRR(C$13:C76,M$13:M76,20%))-1,"")</f>
        <v/>
      </c>
      <c r="E76" s="15" t="str">
        <f t="shared" ca="1" si="2"/>
        <v/>
      </c>
      <c r="F76" s="8"/>
      <c r="G76" s="8"/>
      <c r="H76" s="8"/>
      <c r="I76" s="8"/>
      <c r="J76" s="8"/>
      <c r="K76" s="8"/>
      <c r="L76" s="8"/>
      <c r="M76" s="22">
        <f t="shared" ca="1" si="0"/>
        <v>44012</v>
      </c>
    </row>
    <row r="77" spans="1:13" x14ac:dyDescent="0.25">
      <c r="A77" s="9">
        <f t="shared" si="3"/>
        <v>2327.7655720469184</v>
      </c>
      <c r="B77" s="9">
        <f>A$7*(1+$A$8)^((COUNT(B$13:B76))/12)+IF(MOD(COUNT(B$13:B76),$H$7)=0,E$7*(1+$E$8)^((COUNT(B$13:B76))/12),0)</f>
        <v>258.38887780649219</v>
      </c>
      <c r="C77" s="9">
        <f t="shared" si="1"/>
        <v>2069.3766942404263</v>
      </c>
      <c r="D77" s="15" t="str">
        <f ca="1">IFERROR((1+XIRR(C$13:C77,M$13:M77,20%))-1,"")</f>
        <v/>
      </c>
      <c r="E77" s="15" t="str">
        <f t="shared" ca="1" si="2"/>
        <v/>
      </c>
      <c r="F77" s="8"/>
      <c r="G77" s="8"/>
      <c r="H77" s="8"/>
      <c r="I77" s="8"/>
      <c r="J77" s="8"/>
      <c r="K77" s="8"/>
      <c r="L77" s="8"/>
      <c r="M77" s="22">
        <f t="shared" ca="1" si="0"/>
        <v>44043</v>
      </c>
    </row>
    <row r="78" spans="1:13" x14ac:dyDescent="0.25">
      <c r="A78" s="9">
        <f t="shared" si="3"/>
        <v>2351.0562623277137</v>
      </c>
      <c r="B78" s="9">
        <f>A$7*(1+$A$8)^((COUNT(B$13:B77))/12)+IF(MOD(COUNT(B$13:B77),$H$7)=0,E$7*(1+$E$8)^((COUNT(B$13:B77))/12),0)</f>
        <v>259.44158607899379</v>
      </c>
      <c r="C78" s="9">
        <f t="shared" si="1"/>
        <v>2091.6146762487201</v>
      </c>
      <c r="D78" s="15" t="str">
        <f ca="1">IFERROR((1+XIRR(C$13:C78,M$13:M78,20%))-1,"")</f>
        <v/>
      </c>
      <c r="E78" s="15" t="str">
        <f t="shared" ca="1" si="2"/>
        <v/>
      </c>
      <c r="F78" s="8"/>
      <c r="G78" s="8"/>
      <c r="H78" s="8"/>
      <c r="I78" s="8"/>
      <c r="J78" s="8"/>
      <c r="K78" s="8"/>
      <c r="L78" s="8"/>
      <c r="M78" s="22">
        <f t="shared" ref="M78:M141" ca="1" si="4">EOMONTH(M77,1)</f>
        <v>44074</v>
      </c>
    </row>
    <row r="79" spans="1:13" x14ac:dyDescent="0.25">
      <c r="A79" s="9">
        <f t="shared" si="3"/>
        <v>2374.5799899299086</v>
      </c>
      <c r="B79" s="9">
        <f>A$7*(1+$A$8)^((COUNT(B$13:B78))/12)+IF(MOD(COUNT(B$13:B78),$H$7)=0,E$7*(1+$E$8)^((COUNT(B$13:B78))/12),0)</f>
        <v>260.4985832153057</v>
      </c>
      <c r="C79" s="9">
        <f t="shared" ref="C79:C142" si="5">MAX(A79-B79)</f>
        <v>2114.081406714603</v>
      </c>
      <c r="D79" s="15" t="str">
        <f ca="1">IFERROR((1+XIRR(C$13:C79,M$13:M79,20%))-1,"")</f>
        <v/>
      </c>
      <c r="E79" s="15" t="str">
        <f t="shared" ref="E79:E142" ca="1" si="6">IFERROR(ROUND(D79,2),"")</f>
        <v/>
      </c>
      <c r="F79" s="8"/>
      <c r="G79" s="8"/>
      <c r="H79" s="8"/>
      <c r="I79" s="8"/>
      <c r="J79" s="8"/>
      <c r="K79" s="8"/>
      <c r="L79" s="8"/>
      <c r="M79" s="22">
        <f t="shared" ca="1" si="4"/>
        <v>44104</v>
      </c>
    </row>
    <row r="80" spans="1:13" x14ac:dyDescent="0.25">
      <c r="A80" s="9">
        <f t="shared" ref="A80:A143" si="7">A79*(1+$A$5)^(1/12)</f>
        <v>2398.3390865316333</v>
      </c>
      <c r="B80" s="9">
        <f>A$7*(1+$A$8)^((COUNT(B$13:B79))/12)+IF(MOD(COUNT(B$13:B79),$H$7)=0,E$7*(1+$E$8)^((COUNT(B$13:B79))/12),0)</f>
        <v>261.55988668878985</v>
      </c>
      <c r="C80" s="9">
        <f t="shared" si="5"/>
        <v>2136.7791998428434</v>
      </c>
      <c r="D80" s="15">
        <f ca="1">IFERROR((1+XIRR(C$13:C80,M$13:M80,20%))-1,"")</f>
        <v>-0.96154165449881623</v>
      </c>
      <c r="E80" s="15">
        <f t="shared" ca="1" si="6"/>
        <v>-0.96</v>
      </c>
      <c r="F80" s="8"/>
      <c r="G80" s="8"/>
      <c r="H80" s="8"/>
      <c r="I80" s="8"/>
      <c r="J80" s="8"/>
      <c r="K80" s="8"/>
      <c r="L80" s="8"/>
      <c r="M80" s="22">
        <f t="shared" ca="1" si="4"/>
        <v>44135</v>
      </c>
    </row>
    <row r="81" spans="1:13" x14ac:dyDescent="0.25">
      <c r="A81" s="9">
        <f t="shared" si="7"/>
        <v>2422.3359071408554</v>
      </c>
      <c r="B81" s="9">
        <f>A$7*(1+$A$8)^((COUNT(B$13:B80))/12)+IF(MOD(COUNT(B$13:B80),$H$7)=0,E$7*(1+$E$8)^((COUNT(B$13:B80))/12),0)</f>
        <v>262.62551404399699</v>
      </c>
      <c r="C81" s="9">
        <f t="shared" si="5"/>
        <v>2159.7103930968583</v>
      </c>
      <c r="D81" s="15">
        <f ca="1">IFERROR((1+XIRR(C$13:C81,M$13:M81,20%))-1,"")</f>
        <v>-0.89245585142998629</v>
      </c>
      <c r="E81" s="15">
        <f t="shared" ca="1" si="6"/>
        <v>-0.89</v>
      </c>
      <c r="F81" s="8"/>
      <c r="G81" s="8"/>
      <c r="H81" s="8"/>
      <c r="I81" s="8"/>
      <c r="J81" s="8"/>
      <c r="K81" s="8"/>
      <c r="L81" s="8"/>
      <c r="M81" s="22">
        <f t="shared" ca="1" si="4"/>
        <v>44165</v>
      </c>
    </row>
    <row r="82" spans="1:13" x14ac:dyDescent="0.25">
      <c r="A82" s="9">
        <f t="shared" si="7"/>
        <v>2446.5728303288101</v>
      </c>
      <c r="B82" s="9">
        <f>A$7*(1+$A$8)^((COUNT(B$13:B81))/12)+IF(MOD(COUNT(B$13:B81),$H$7)=0,E$7*(1+$E$8)^((COUNT(B$13:B81))/12),0)</f>
        <v>263.69548289695649</v>
      </c>
      <c r="C82" s="9">
        <f t="shared" si="5"/>
        <v>2182.8773474318537</v>
      </c>
      <c r="D82" s="15">
        <f ca="1">IFERROR((1+XIRR(C$13:C82,M$13:M82,20%))-1,"")</f>
        <v>-0.22004596590995784</v>
      </c>
      <c r="E82" s="15">
        <f t="shared" ca="1" si="6"/>
        <v>-0.22</v>
      </c>
      <c r="F82" s="8"/>
      <c r="G82" s="8"/>
      <c r="H82" s="8"/>
      <c r="I82" s="8"/>
      <c r="J82" s="8"/>
      <c r="K82" s="8"/>
      <c r="L82" s="8"/>
      <c r="M82" s="22">
        <f t="shared" ca="1" si="4"/>
        <v>44196</v>
      </c>
    </row>
    <row r="83" spans="1:13" x14ac:dyDescent="0.25">
      <c r="A83" s="9">
        <f t="shared" si="7"/>
        <v>2471.0522584657638</v>
      </c>
      <c r="B83" s="9">
        <f>A$7*(1+$A$8)^((COUNT(B$13:B82))/12)+IF(MOD(COUNT(B$13:B82),$H$7)=0,E$7*(1+$E$8)^((COUNT(B$13:B82))/12),0)</f>
        <v>264.7698109354676</v>
      </c>
      <c r="C83" s="9">
        <f t="shared" si="5"/>
        <v>2206.2824475302959</v>
      </c>
      <c r="D83" s="15">
        <f ca="1">IFERROR((1+XIRR(C$13:C83,M$13:M83,20%))-1,"")</f>
        <v>-0.1902933537960052</v>
      </c>
      <c r="E83" s="15">
        <f t="shared" ca="1" si="6"/>
        <v>-0.19</v>
      </c>
      <c r="F83" s="8"/>
      <c r="G83" s="8"/>
      <c r="H83" s="8"/>
      <c r="I83" s="8"/>
      <c r="J83" s="8"/>
      <c r="K83" s="8"/>
      <c r="L83" s="8"/>
      <c r="M83" s="22">
        <f t="shared" ca="1" si="4"/>
        <v>44227</v>
      </c>
    </row>
    <row r="84" spans="1:13" x14ac:dyDescent="0.25">
      <c r="A84" s="9">
        <f t="shared" si="7"/>
        <v>2495.7766179591372</v>
      </c>
      <c r="B84" s="9">
        <f>A$7*(1+$A$8)^((COUNT(B$13:B83))/12)+IF(MOD(COUNT(B$13:B83),$H$7)=0,E$7*(1+$E$8)^((COUNT(B$13:B83))/12),0)</f>
        <v>265.84851591939184</v>
      </c>
      <c r="C84" s="9">
        <f t="shared" si="5"/>
        <v>2229.9281020397452</v>
      </c>
      <c r="D84" s="15">
        <f ca="1">IFERROR((1+XIRR(C$13:C84,M$13:M84,20%))-1,"")</f>
        <v>-0.16679345965385439</v>
      </c>
      <c r="E84" s="15">
        <f t="shared" ca="1" si="6"/>
        <v>-0.17</v>
      </c>
      <c r="F84" s="8"/>
      <c r="G84" s="8"/>
      <c r="H84" s="8"/>
      <c r="I84" s="8"/>
      <c r="J84" s="8"/>
      <c r="K84" s="8"/>
      <c r="L84" s="8"/>
      <c r="M84" s="22">
        <f t="shared" ca="1" si="4"/>
        <v>44255</v>
      </c>
    </row>
    <row r="85" spans="1:13" x14ac:dyDescent="0.25">
      <c r="A85" s="9">
        <f t="shared" si="7"/>
        <v>2520.7483594940127</v>
      </c>
      <c r="B85" s="9">
        <f>A$7*(1+$A$8)^((COUNT(B$13:B84))/12)+IF(MOD(COUNT(B$13:B84),$H$7)=0,E$7*(1+$E$8)^((COUNT(B$13:B84))/12),0)</f>
        <v>266.93161568094666</v>
      </c>
      <c r="C85" s="9">
        <f t="shared" si="5"/>
        <v>2253.8167438130658</v>
      </c>
      <c r="D85" s="15">
        <f ca="1">IFERROR((1+XIRR(C$13:C85,M$13:M85,20%))-1,"")</f>
        <v>-0.14704052805900569</v>
      </c>
      <c r="E85" s="15">
        <f t="shared" ca="1" si="6"/>
        <v>-0.15</v>
      </c>
      <c r="F85" s="8"/>
      <c r="G85" s="8"/>
      <c r="H85" s="8"/>
      <c r="I85" s="8"/>
      <c r="J85" s="8"/>
      <c r="K85" s="8"/>
      <c r="L85" s="8"/>
      <c r="M85" s="22">
        <f t="shared" ca="1" si="4"/>
        <v>44286</v>
      </c>
    </row>
    <row r="86" spans="1:13" x14ac:dyDescent="0.25">
      <c r="A86" s="9">
        <f t="shared" si="7"/>
        <v>2545.9699582760459</v>
      </c>
      <c r="B86" s="9">
        <f>A$7*(1+$A$8)^((COUNT(B$13:B85))/12)+IF(MOD(COUNT(B$13:B85),$H$7)=0,E$7*(1+$E$8)^((COUNT(B$13:B85))/12),0)</f>
        <v>268.01912812500001</v>
      </c>
      <c r="C86" s="9">
        <f t="shared" si="5"/>
        <v>2277.9508301510459</v>
      </c>
      <c r="D86" s="15">
        <f ca="1">IFERROR((1+XIRR(C$13:C86,M$13:M86,20%))-1,"")</f>
        <v>-0.1298647463321686</v>
      </c>
      <c r="E86" s="15">
        <f t="shared" ca="1" si="6"/>
        <v>-0.13</v>
      </c>
      <c r="F86" s="8"/>
      <c r="G86" s="8"/>
      <c r="H86" s="8"/>
      <c r="I86" s="8"/>
      <c r="J86" s="8"/>
      <c r="K86" s="8"/>
      <c r="L86" s="8"/>
      <c r="M86" s="22">
        <f t="shared" ca="1" si="4"/>
        <v>44316</v>
      </c>
    </row>
    <row r="87" spans="1:13" x14ac:dyDescent="0.25">
      <c r="A87" s="9">
        <f t="shared" si="7"/>
        <v>2571.4439142768101</v>
      </c>
      <c r="B87" s="9">
        <f>A$7*(1+$A$8)^((COUNT(B$13:B86))/12)+IF(MOD(COUNT(B$13:B86),$H$7)=0,E$7*(1+$E$8)^((COUNT(B$13:B86))/12),0)</f>
        <v>269.11107122936681</v>
      </c>
      <c r="C87" s="9">
        <f t="shared" si="5"/>
        <v>2302.3328430474435</v>
      </c>
      <c r="D87" s="15">
        <f ca="1">IFERROR((1+XIRR(C$13:C87,M$13:M87,20%))-1,"")</f>
        <v>-0.11458672881126408</v>
      </c>
      <c r="E87" s="15">
        <f t="shared" ca="1" si="6"/>
        <v>-0.11</v>
      </c>
      <c r="F87" s="8"/>
      <c r="G87" s="8"/>
      <c r="H87" s="8"/>
      <c r="I87" s="8"/>
      <c r="J87" s="8"/>
      <c r="K87" s="8"/>
      <c r="L87" s="8"/>
      <c r="M87" s="22">
        <f t="shared" ca="1" si="4"/>
        <v>44347</v>
      </c>
    </row>
    <row r="88" spans="1:13" x14ac:dyDescent="0.25">
      <c r="A88" s="9">
        <f t="shared" si="7"/>
        <v>2597.1727524815919</v>
      </c>
      <c r="B88" s="9">
        <f>A$7*(1+$A$8)^((COUNT(B$13:B87))/12)+IF(MOD(COUNT(B$13:B87),$H$7)=0,E$7*(1+$E$8)^((COUNT(B$13:B87))/12),0)</f>
        <v>270.20746304510544</v>
      </c>
      <c r="C88" s="9">
        <f t="shared" si="5"/>
        <v>2326.9652894364863</v>
      </c>
      <c r="D88" s="15">
        <f ca="1">IFERROR((1+XIRR(C$13:C88,M$13:M88,20%))-1,"")</f>
        <v>-0.10078755021095276</v>
      </c>
      <c r="E88" s="15">
        <f t="shared" ca="1" si="6"/>
        <v>-0.1</v>
      </c>
      <c r="F88" s="8"/>
      <c r="G88" s="8"/>
      <c r="H88" s="8"/>
      <c r="I88" s="8"/>
      <c r="J88" s="8"/>
      <c r="K88" s="8"/>
      <c r="L88" s="8"/>
      <c r="M88" s="22">
        <f t="shared" ca="1" si="4"/>
        <v>44377</v>
      </c>
    </row>
    <row r="89" spans="1:13" x14ac:dyDescent="0.25">
      <c r="A89" s="9">
        <f t="shared" si="7"/>
        <v>2623.1590231396708</v>
      </c>
      <c r="B89" s="9">
        <f>A$7*(1+$A$8)^((COUNT(B$13:B88))/12)+IF(MOD(COUNT(B$13:B88),$H$7)=0,E$7*(1+$E$8)^((COUNT(B$13:B88))/12),0)</f>
        <v>271.30832169681679</v>
      </c>
      <c r="C89" s="9">
        <f t="shared" si="5"/>
        <v>2351.8507014428542</v>
      </c>
      <c r="D89" s="15">
        <f ca="1">IFERROR((1+XIRR(C$13:C89,M$13:M89,20%))-1,"")</f>
        <v>-8.8175126910209678E-2</v>
      </c>
      <c r="E89" s="15">
        <f t="shared" ca="1" si="6"/>
        <v>-0.09</v>
      </c>
      <c r="F89" s="8"/>
      <c r="G89" s="8"/>
      <c r="H89" s="8"/>
      <c r="I89" s="8"/>
      <c r="J89" s="8"/>
      <c r="K89" s="8"/>
      <c r="L89" s="8"/>
      <c r="M89" s="22">
        <f t="shared" ca="1" si="4"/>
        <v>44408</v>
      </c>
    </row>
    <row r="90" spans="1:13" x14ac:dyDescent="0.25">
      <c r="A90" s="9">
        <f t="shared" si="7"/>
        <v>2649.4053020170991</v>
      </c>
      <c r="B90" s="9">
        <f>A$7*(1+$A$8)^((COUNT(B$13:B89))/12)+IF(MOD(COUNT(B$13:B89),$H$7)=0,E$7*(1+$E$8)^((COUNT(B$13:B89))/12),0)</f>
        <v>272.41366538294346</v>
      </c>
      <c r="C90" s="9">
        <f t="shared" si="5"/>
        <v>2376.9916366341558</v>
      </c>
      <c r="D90" s="15">
        <f ca="1">IFERROR((1+XIRR(C$13:C90,M$13:M90,20%))-1,"")</f>
        <v>-7.6545229554176308E-2</v>
      </c>
      <c r="E90" s="15">
        <f t="shared" ca="1" si="6"/>
        <v>-0.08</v>
      </c>
      <c r="F90" s="8"/>
      <c r="G90" s="8"/>
      <c r="H90" s="8"/>
      <c r="I90" s="8"/>
      <c r="J90" s="8"/>
      <c r="K90" s="8"/>
      <c r="L90" s="8"/>
      <c r="M90" s="22">
        <f t="shared" ca="1" si="4"/>
        <v>44439</v>
      </c>
    </row>
    <row r="91" spans="1:13" x14ac:dyDescent="0.25">
      <c r="A91" s="9">
        <f t="shared" si="7"/>
        <v>2675.9141906520122</v>
      </c>
      <c r="B91" s="9">
        <f>A$7*(1+$A$8)^((COUNT(B$13:B90))/12)+IF(MOD(COUNT(B$13:B90),$H$7)=0,E$7*(1+$E$8)^((COUNT(B$13:B90))/12),0)</f>
        <v>273.52351237607093</v>
      </c>
      <c r="C91" s="9">
        <f t="shared" si="5"/>
        <v>2402.3906782759414</v>
      </c>
      <c r="D91" s="15">
        <f ca="1">IFERROR((1+XIRR(C$13:C91,M$13:M91,20%))-1,"")</f>
        <v>-6.5748009085655257E-2</v>
      </c>
      <c r="E91" s="15">
        <f t="shared" ca="1" si="6"/>
        <v>-7.0000000000000007E-2</v>
      </c>
      <c r="F91" s="8"/>
      <c r="G91" s="8"/>
      <c r="H91" s="8"/>
      <c r="I91" s="8"/>
      <c r="J91" s="8"/>
      <c r="K91" s="8"/>
      <c r="L91" s="8"/>
      <c r="M91" s="22">
        <f t="shared" ca="1" si="4"/>
        <v>44469</v>
      </c>
    </row>
    <row r="92" spans="1:13" x14ac:dyDescent="0.25">
      <c r="A92" s="9">
        <f t="shared" si="7"/>
        <v>2702.6883166124953</v>
      </c>
      <c r="B92" s="9">
        <f>A$7*(1+$A$8)^((COUNT(B$13:B91))/12)+IF(MOD(COUNT(B$13:B91),$H$7)=0,E$7*(1+$E$8)^((COUNT(B$13:B91))/12),0)</f>
        <v>274.63788102322934</v>
      </c>
      <c r="C92" s="9">
        <f t="shared" si="5"/>
        <v>2428.0504355892658</v>
      </c>
      <c r="D92" s="15">
        <f ca="1">IFERROR((1+XIRR(C$13:C92,M$13:M92,20%))-1,"")</f>
        <v>-5.5664321780204751E-2</v>
      </c>
      <c r="E92" s="15">
        <f t="shared" ca="1" si="6"/>
        <v>-0.06</v>
      </c>
      <c r="F92" s="8"/>
      <c r="G92" s="8"/>
      <c r="H92" s="8"/>
      <c r="I92" s="8"/>
      <c r="J92" s="8"/>
      <c r="K92" s="8"/>
      <c r="L92" s="8"/>
      <c r="M92" s="22">
        <f t="shared" ca="1" si="4"/>
        <v>44500</v>
      </c>
    </row>
    <row r="93" spans="1:13" x14ac:dyDescent="0.25">
      <c r="A93" s="9">
        <f t="shared" si="7"/>
        <v>2729.7303337570279</v>
      </c>
      <c r="B93" s="9">
        <f>A$7*(1+$A$8)^((COUNT(B$13:B92))/12)+IF(MOD(COUNT(B$13:B92),$H$7)=0,E$7*(1+$E$8)^((COUNT(B$13:B92))/12),0)</f>
        <v>275.75678974619689</v>
      </c>
      <c r="C93" s="9">
        <f t="shared" si="5"/>
        <v>2453.9735440108311</v>
      </c>
      <c r="D93" s="15">
        <f ca="1">IFERROR((1+XIRR(C$13:C93,M$13:M93,20%))-1,"")</f>
        <v>-4.6204045414924622E-2</v>
      </c>
      <c r="E93" s="15">
        <f t="shared" ca="1" si="6"/>
        <v>-0.05</v>
      </c>
      <c r="F93" s="8"/>
      <c r="G93" s="8"/>
      <c r="H93" s="8"/>
      <c r="I93" s="8"/>
      <c r="J93" s="8"/>
      <c r="K93" s="8"/>
      <c r="L93" s="8"/>
      <c r="M93" s="22">
        <f t="shared" ca="1" si="4"/>
        <v>44530</v>
      </c>
    </row>
    <row r="94" spans="1:13" x14ac:dyDescent="0.25">
      <c r="A94" s="9">
        <f t="shared" si="7"/>
        <v>2757.0429224975342</v>
      </c>
      <c r="B94" s="9">
        <f>A$7*(1+$A$8)^((COUNT(B$13:B93))/12)+IF(MOD(COUNT(B$13:B93),$H$7)=0,E$7*(1+$E$8)^((COUNT(B$13:B93))/12),0)</f>
        <v>276.88025704180433</v>
      </c>
      <c r="C94" s="9">
        <f t="shared" si="5"/>
        <v>2480.1626654557299</v>
      </c>
      <c r="D94" s="15">
        <f ca="1">IFERROR((1+XIRR(C$13:C94,M$13:M94,20%))-1,"")</f>
        <v>-3.7292060256004289E-2</v>
      </c>
      <c r="E94" s="15">
        <f t="shared" ca="1" si="6"/>
        <v>-0.04</v>
      </c>
      <c r="F94" s="8"/>
      <c r="G94" s="8"/>
      <c r="H94" s="8"/>
      <c r="I94" s="8"/>
      <c r="J94" s="8"/>
      <c r="K94" s="8"/>
      <c r="L94" s="8"/>
      <c r="M94" s="22">
        <f t="shared" ca="1" si="4"/>
        <v>44561</v>
      </c>
    </row>
    <row r="95" spans="1:13" x14ac:dyDescent="0.25">
      <c r="A95" s="9">
        <f t="shared" si="7"/>
        <v>2784.6287900650668</v>
      </c>
      <c r="B95" s="9">
        <f>A$7*(1+$A$8)^((COUNT(B$13:B94))/12)+IF(MOD(COUNT(B$13:B94),$H$7)=0,E$7*(1+$E$8)^((COUNT(B$13:B94))/12),0)</f>
        <v>278.008301482241</v>
      </c>
      <c r="C95" s="9">
        <f t="shared" si="5"/>
        <v>2506.6204885828256</v>
      </c>
      <c r="D95" s="15">
        <f ca="1">IFERROR((1+XIRR(C$13:C95,M$13:M95,20%))-1,"")</f>
        <v>-2.8868493437766984E-2</v>
      </c>
      <c r="E95" s="15">
        <f t="shared" ca="1" si="6"/>
        <v>-0.03</v>
      </c>
      <c r="F95" s="8"/>
      <c r="G95" s="8"/>
      <c r="H95" s="8"/>
      <c r="I95" s="8"/>
      <c r="J95" s="8"/>
      <c r="K95" s="8"/>
      <c r="L95" s="8"/>
      <c r="M95" s="22">
        <f t="shared" ca="1" si="4"/>
        <v>44592</v>
      </c>
    </row>
    <row r="96" spans="1:13" x14ac:dyDescent="0.25">
      <c r="A96" s="9">
        <f t="shared" si="7"/>
        <v>2812.4906707781493</v>
      </c>
      <c r="B96" s="9">
        <f>A$7*(1+$A$8)^((COUNT(B$13:B95))/12)+IF(MOD(COUNT(B$13:B95),$H$7)=0,E$7*(1+$E$8)^((COUNT(B$13:B95))/12),0)</f>
        <v>279.14094171536146</v>
      </c>
      <c r="C96" s="9">
        <f t="shared" si="5"/>
        <v>2533.3497290627879</v>
      </c>
      <c r="D96" s="15">
        <f ca="1">IFERROR((1+XIRR(C$13:C96,M$13:M96,20%))-1,"")</f>
        <v>-2.0884963870048567E-2</v>
      </c>
      <c r="E96" s="15">
        <f t="shared" ca="1" si="6"/>
        <v>-0.02</v>
      </c>
      <c r="F96" s="8"/>
      <c r="G96" s="8"/>
      <c r="H96" s="8"/>
      <c r="I96" s="8"/>
      <c r="J96" s="8"/>
      <c r="K96" s="8"/>
      <c r="L96" s="8"/>
      <c r="M96" s="22">
        <f t="shared" ca="1" si="4"/>
        <v>44620</v>
      </c>
    </row>
    <row r="97" spans="1:13" x14ac:dyDescent="0.25">
      <c r="A97" s="9">
        <f t="shared" si="7"/>
        <v>2840.6313263138004</v>
      </c>
      <c r="B97" s="9">
        <f>A$7*(1+$A$8)^((COUNT(B$13:B96))/12)+IF(MOD(COUNT(B$13:B96),$H$7)=0,E$7*(1+$E$8)^((COUNT(B$13:B96))/12),0)</f>
        <v>280.27819646499398</v>
      </c>
      <c r="C97" s="9">
        <f t="shared" si="5"/>
        <v>2560.3531298488065</v>
      </c>
      <c r="D97" s="15">
        <f ca="1">IFERROR((1+XIRR(C$13:C97,M$13:M97,20%))-1,"")</f>
        <v>-1.3297209143638633E-2</v>
      </c>
      <c r="E97" s="15">
        <f t="shared" ca="1" si="6"/>
        <v>-0.01</v>
      </c>
      <c r="F97" s="8"/>
      <c r="G97" s="8"/>
      <c r="H97" s="8"/>
      <c r="I97" s="8"/>
      <c r="J97" s="8"/>
      <c r="K97" s="8"/>
      <c r="L97" s="8"/>
      <c r="M97" s="22">
        <f t="shared" ca="1" si="4"/>
        <v>44651</v>
      </c>
    </row>
    <row r="98" spans="1:13" x14ac:dyDescent="0.25">
      <c r="A98" s="9">
        <f t="shared" si="7"/>
        <v>2869.0535459812736</v>
      </c>
      <c r="B98" s="9">
        <f>A$7*(1+$A$8)^((COUNT(B$13:B97))/12)+IF(MOD(COUNT(B$13:B97),$H$7)=0,E$7*(1+$E$8)^((COUNT(B$13:B97))/12),0)</f>
        <v>281.42008453125004</v>
      </c>
      <c r="C98" s="9">
        <f t="shared" si="5"/>
        <v>2587.6334614500238</v>
      </c>
      <c r="D98" s="15">
        <f ca="1">IFERROR((1+XIRR(C$13:C98,M$13:M98,20%))-1,"")</f>
        <v>-6.0699552297591719E-3</v>
      </c>
      <c r="E98" s="15">
        <f t="shared" ca="1" si="6"/>
        <v>-0.01</v>
      </c>
      <c r="F98" s="8"/>
      <c r="G98" s="8"/>
      <c r="H98" s="8"/>
      <c r="I98" s="8"/>
      <c r="J98" s="8"/>
      <c r="K98" s="8"/>
      <c r="L98" s="8"/>
      <c r="M98" s="22">
        <f t="shared" ca="1" si="4"/>
        <v>44681</v>
      </c>
    </row>
    <row r="99" spans="1:13" x14ac:dyDescent="0.25">
      <c r="A99" s="9">
        <f t="shared" si="7"/>
        <v>2897.7601469985348</v>
      </c>
      <c r="B99" s="9">
        <f>A$7*(1+$A$8)^((COUNT(B$13:B98))/12)+IF(MOD(COUNT(B$13:B98),$H$7)=0,E$7*(1+$E$8)^((COUNT(B$13:B98))/12),0)</f>
        <v>282.56662479083514</v>
      </c>
      <c r="C99" s="9">
        <f t="shared" si="5"/>
        <v>2615.1935222076995</v>
      </c>
      <c r="D99" s="15">
        <f ca="1">IFERROR((1+XIRR(C$13:C99,M$13:M99,20%))-1,"")</f>
        <v>8.2763731479640334E-4</v>
      </c>
      <c r="E99" s="15">
        <f t="shared" ca="1" si="6"/>
        <v>0</v>
      </c>
      <c r="F99" s="8"/>
      <c r="G99" s="8"/>
      <c r="H99" s="8"/>
      <c r="I99" s="8"/>
      <c r="J99" s="8"/>
      <c r="K99" s="8"/>
      <c r="L99" s="8"/>
      <c r="M99" s="22">
        <f t="shared" ca="1" si="4"/>
        <v>44712</v>
      </c>
    </row>
    <row r="100" spans="1:13" x14ac:dyDescent="0.25">
      <c r="A100" s="9">
        <f t="shared" si="7"/>
        <v>2926.7539747715036</v>
      </c>
      <c r="B100" s="9">
        <f>A$7*(1+$A$8)^((COUNT(B$13:B99))/12)+IF(MOD(COUNT(B$13:B99),$H$7)=0,E$7*(1+$E$8)^((COUNT(B$13:B99))/12),0)</f>
        <v>283.71783619736078</v>
      </c>
      <c r="C100" s="9">
        <f t="shared" si="5"/>
        <v>2643.036138574143</v>
      </c>
      <c r="D100" s="15">
        <f ca="1">IFERROR((1+XIRR(C$13:C100,M$13:M100,20%))-1,"")</f>
        <v>7.4220865964889082E-3</v>
      </c>
      <c r="E100" s="15">
        <f t="shared" ca="1" si="6"/>
        <v>0.01</v>
      </c>
      <c r="F100" s="8"/>
      <c r="G100" s="8"/>
      <c r="H100" s="8"/>
      <c r="I100" s="8"/>
      <c r="J100" s="8"/>
      <c r="K100" s="8"/>
      <c r="L100" s="8"/>
      <c r="M100" s="22">
        <f t="shared" ca="1" si="4"/>
        <v>44742</v>
      </c>
    </row>
    <row r="101" spans="1:13" x14ac:dyDescent="0.25">
      <c r="A101" s="9">
        <f t="shared" si="7"/>
        <v>2956.0379031760926</v>
      </c>
      <c r="B101" s="9">
        <f>A$7*(1+$A$8)^((COUNT(B$13:B100))/12)+IF(MOD(COUNT(B$13:B100),$H$7)=0,E$7*(1+$E$8)^((COUNT(B$13:B100))/12),0)</f>
        <v>284.87373778165767</v>
      </c>
      <c r="C101" s="9">
        <f t="shared" si="5"/>
        <v>2671.1641653944348</v>
      </c>
      <c r="D101" s="15">
        <f ca="1">IFERROR((1+XIRR(C$13:C101,M$13:M101,20%))-1,"")</f>
        <v>1.3736554980277926E-2</v>
      </c>
      <c r="E101" s="15">
        <f t="shared" ca="1" si="6"/>
        <v>0.01</v>
      </c>
      <c r="F101" s="8"/>
      <c r="G101" s="8"/>
      <c r="H101" s="8"/>
      <c r="I101" s="8"/>
      <c r="J101" s="8"/>
      <c r="K101" s="8"/>
      <c r="L101" s="8"/>
      <c r="M101" s="22">
        <f t="shared" ca="1" si="4"/>
        <v>44773</v>
      </c>
    </row>
    <row r="102" spans="1:13" x14ac:dyDescent="0.25">
      <c r="A102" s="9">
        <f t="shared" si="7"/>
        <v>2985.6148348430665</v>
      </c>
      <c r="B102" s="9">
        <f>A$7*(1+$A$8)^((COUNT(B$13:B101))/12)+IF(MOD(COUNT(B$13:B101),$H$7)=0,E$7*(1+$E$8)^((COUNT(B$13:B101))/12),0)</f>
        <v>286.03434865209067</v>
      </c>
      <c r="C102" s="9">
        <f t="shared" si="5"/>
        <v>2699.580486190976</v>
      </c>
      <c r="D102" s="15">
        <f ca="1">IFERROR((1+XIRR(C$13:C102,M$13:M102,20%))-1,"")</f>
        <v>1.9791367650032088E-2</v>
      </c>
      <c r="E102" s="15">
        <f t="shared" ca="1" si="6"/>
        <v>0.02</v>
      </c>
      <c r="F102" s="8"/>
      <c r="G102" s="8"/>
      <c r="H102" s="8"/>
      <c r="I102" s="8"/>
      <c r="J102" s="8"/>
      <c r="K102" s="8"/>
      <c r="L102" s="8"/>
      <c r="M102" s="22">
        <f t="shared" ca="1" si="4"/>
        <v>44804</v>
      </c>
    </row>
    <row r="103" spans="1:13" x14ac:dyDescent="0.25">
      <c r="A103" s="9">
        <f t="shared" si="7"/>
        <v>3015.4877014457502</v>
      </c>
      <c r="B103" s="9">
        <f>A$7*(1+$A$8)^((COUNT(B$13:B102))/12)+IF(MOD(COUNT(B$13:B102),$H$7)=0,E$7*(1+$E$8)^((COUNT(B$13:B102))/12),0)</f>
        <v>287.19968799487452</v>
      </c>
      <c r="C103" s="9">
        <f t="shared" si="5"/>
        <v>2728.2880134508755</v>
      </c>
      <c r="D103" s="15">
        <f ca="1">IFERROR((1+XIRR(C$13:C103,M$13:M103,20%))-1,"")</f>
        <v>2.5604942440986544E-2</v>
      </c>
      <c r="E103" s="15">
        <f t="shared" ca="1" si="6"/>
        <v>0.03</v>
      </c>
      <c r="F103" s="8"/>
      <c r="G103" s="8"/>
      <c r="H103" s="8"/>
      <c r="I103" s="8"/>
      <c r="J103" s="8"/>
      <c r="K103" s="8"/>
      <c r="L103" s="8"/>
      <c r="M103" s="22">
        <f t="shared" ca="1" si="4"/>
        <v>44834</v>
      </c>
    </row>
    <row r="104" spans="1:13" x14ac:dyDescent="0.25">
      <c r="A104" s="9">
        <f t="shared" si="7"/>
        <v>3045.6594639906189</v>
      </c>
      <c r="B104" s="9">
        <f>A$7*(1+$A$8)^((COUNT(B$13:B103))/12)+IF(MOD(COUNT(B$13:B103),$H$7)=0,E$7*(1+$E$8)^((COUNT(B$13:B103))/12),0)</f>
        <v>288.36977507439082</v>
      </c>
      <c r="C104" s="9">
        <f t="shared" si="5"/>
        <v>2757.289688916228</v>
      </c>
      <c r="D104" s="15">
        <f ca="1">IFERROR((1+XIRR(C$13:C104,M$13:M104,20%))-1,"")</f>
        <v>3.1193110346794173E-2</v>
      </c>
      <c r="E104" s="15">
        <f t="shared" ca="1" si="6"/>
        <v>0.03</v>
      </c>
      <c r="F104" s="8"/>
      <c r="G104" s="8"/>
      <c r="H104" s="8"/>
      <c r="I104" s="8"/>
      <c r="J104" s="8"/>
      <c r="K104" s="8"/>
      <c r="L104" s="8"/>
      <c r="M104" s="22">
        <f t="shared" ca="1" si="4"/>
        <v>44865</v>
      </c>
    </row>
    <row r="105" spans="1:13" x14ac:dyDescent="0.25">
      <c r="A105" s="9">
        <f t="shared" si="7"/>
        <v>3076.1331131107927</v>
      </c>
      <c r="B105" s="9">
        <f>A$7*(1+$A$8)^((COUNT(B$13:B104))/12)+IF(MOD(COUNT(B$13:B104),$H$7)=0,E$7*(1+$E$8)^((COUNT(B$13:B104))/12),0)</f>
        <v>289.54462923350673</v>
      </c>
      <c r="C105" s="9">
        <f t="shared" si="5"/>
        <v>2786.5884838772859</v>
      </c>
      <c r="D105" s="15">
        <f ca="1">IFERROR((1+XIRR(C$13:C105,M$13:M105,20%))-1,"")</f>
        <v>3.6570814251899675E-2</v>
      </c>
      <c r="E105" s="15">
        <f t="shared" ca="1" si="6"/>
        <v>0.04</v>
      </c>
      <c r="F105" s="8"/>
      <c r="G105" s="8"/>
      <c r="H105" s="8"/>
      <c r="I105" s="8"/>
      <c r="J105" s="8"/>
      <c r="K105" s="8"/>
      <c r="L105" s="8"/>
      <c r="M105" s="22">
        <f t="shared" ca="1" si="4"/>
        <v>44895</v>
      </c>
    </row>
    <row r="106" spans="1:13" x14ac:dyDescent="0.25">
      <c r="A106" s="9">
        <f t="shared" si="7"/>
        <v>3106.9116693624692</v>
      </c>
      <c r="B106" s="9">
        <f>A$7*(1+$A$8)^((COUNT(B$13:B105))/12)+IF(MOD(COUNT(B$13:B105),$H$7)=0,E$7*(1+$E$8)^((COUNT(B$13:B105))/12),0)</f>
        <v>290.72426989389453</v>
      </c>
      <c r="C106" s="9">
        <f t="shared" si="5"/>
        <v>2816.1873994685748</v>
      </c>
      <c r="D106" s="15">
        <f ca="1">IFERROR((1+XIRR(C$13:C106,M$13:M106,20%))-1,"")</f>
        <v>4.1750618815421969E-2</v>
      </c>
      <c r="E106" s="15">
        <f t="shared" ca="1" si="6"/>
        <v>0.04</v>
      </c>
      <c r="F106" s="8"/>
      <c r="G106" s="8"/>
      <c r="H106" s="8"/>
      <c r="I106" s="8"/>
      <c r="J106" s="8"/>
      <c r="K106" s="8"/>
      <c r="L106" s="8"/>
      <c r="M106" s="22">
        <f t="shared" ca="1" si="4"/>
        <v>44926</v>
      </c>
    </row>
    <row r="107" spans="1:13" x14ac:dyDescent="0.25">
      <c r="A107" s="9">
        <f t="shared" si="7"/>
        <v>3137.998183524322</v>
      </c>
      <c r="B107" s="9">
        <f>A$7*(1+$A$8)^((COUNT(B$13:B106))/12)+IF(MOD(COUNT(B$13:B106),$H$7)=0,E$7*(1+$E$8)^((COUNT(B$13:B106))/12),0)</f>
        <v>291.90871655635306</v>
      </c>
      <c r="C107" s="9">
        <f t="shared" si="5"/>
        <v>2846.0894669679692</v>
      </c>
      <c r="D107" s="15">
        <f ca="1">IFERROR((1+XIRR(C$13:C107,M$13:M107,20%))-1,"")</f>
        <v>4.6744284033775285E-2</v>
      </c>
      <c r="E107" s="15">
        <f t="shared" ca="1" si="6"/>
        <v>0.05</v>
      </c>
      <c r="F107" s="8"/>
      <c r="G107" s="8"/>
      <c r="H107" s="8"/>
      <c r="I107" s="8"/>
      <c r="J107" s="8"/>
      <c r="K107" s="8"/>
      <c r="L107" s="8"/>
      <c r="M107" s="22">
        <f t="shared" ca="1" si="4"/>
        <v>44957</v>
      </c>
    </row>
    <row r="108" spans="1:13" x14ac:dyDescent="0.25">
      <c r="A108" s="9">
        <f t="shared" si="7"/>
        <v>3169.3957368998945</v>
      </c>
      <c r="B108" s="9">
        <f>A$7*(1+$A$8)^((COUNT(B$13:B107))/12)+IF(MOD(COUNT(B$13:B107),$H$7)=0,E$7*(1+$E$8)^((COUNT(B$13:B107))/12),0)</f>
        <v>293.09798880112953</v>
      </c>
      <c r="C108" s="9">
        <f t="shared" si="5"/>
        <v>2876.2977480987647</v>
      </c>
      <c r="D108" s="15">
        <f ca="1">IFERROR((1+XIRR(C$13:C108,M$13:M108,20%))-1,"")</f>
        <v>5.1564446091652005E-2</v>
      </c>
      <c r="E108" s="15">
        <f t="shared" ca="1" si="6"/>
        <v>0.05</v>
      </c>
      <c r="F108" s="8"/>
      <c r="G108" s="8"/>
      <c r="H108" s="8"/>
      <c r="I108" s="8"/>
      <c r="J108" s="8"/>
      <c r="K108" s="8"/>
      <c r="L108" s="8"/>
      <c r="M108" s="22">
        <f t="shared" ca="1" si="4"/>
        <v>44985</v>
      </c>
    </row>
    <row r="109" spans="1:13" x14ac:dyDescent="0.25">
      <c r="A109" s="9">
        <f t="shared" si="7"/>
        <v>3201.1074416230194</v>
      </c>
      <c r="B109" s="9">
        <f>A$7*(1+$A$8)^((COUNT(B$13:B108))/12)+IF(MOD(COUNT(B$13:B108),$H$7)=0,E$7*(1+$E$8)^((COUNT(B$13:B108))/12),0)</f>
        <v>294.2921062882437</v>
      </c>
      <c r="C109" s="9">
        <f t="shared" si="5"/>
        <v>2906.8153353347757</v>
      </c>
      <c r="D109" s="15">
        <f ca="1">IFERROR((1+XIRR(C$13:C109,M$13:M109,20%))-1,"")</f>
        <v>5.6219097971916154E-2</v>
      </c>
      <c r="E109" s="15">
        <f t="shared" ca="1" si="6"/>
        <v>0.06</v>
      </c>
      <c r="F109" s="8"/>
      <c r="G109" s="8"/>
      <c r="H109" s="8"/>
      <c r="I109" s="8"/>
      <c r="J109" s="8"/>
      <c r="K109" s="8"/>
      <c r="L109" s="8"/>
      <c r="M109" s="22">
        <f t="shared" ca="1" si="4"/>
        <v>45016</v>
      </c>
    </row>
    <row r="110" spans="1:13" x14ac:dyDescent="0.25">
      <c r="A110" s="9">
        <f t="shared" si="7"/>
        <v>3233.1364409662951</v>
      </c>
      <c r="B110" s="9">
        <f>A$7*(1+$A$8)^((COUNT(B$13:B109))/12)+IF(MOD(COUNT(B$13:B109),$H$7)=0,E$7*(1+$E$8)^((COUNT(B$13:B109))/12),0)</f>
        <v>295.49108875781252</v>
      </c>
      <c r="C110" s="9">
        <f t="shared" si="5"/>
        <v>2937.6453522084826</v>
      </c>
      <c r="D110" s="15">
        <f ca="1">IFERROR((1+XIRR(C$13:C110,M$13:M110,20%))-1,"")</f>
        <v>6.0717853903770491E-2</v>
      </c>
      <c r="E110" s="15">
        <f t="shared" ca="1" si="6"/>
        <v>0.06</v>
      </c>
      <c r="F110" s="8"/>
      <c r="G110" s="8"/>
      <c r="H110" s="8"/>
      <c r="I110" s="8"/>
      <c r="J110" s="8"/>
      <c r="K110" s="8"/>
      <c r="L110" s="8"/>
      <c r="M110" s="22">
        <f t="shared" ca="1" si="4"/>
        <v>45046</v>
      </c>
    </row>
    <row r="111" spans="1:13" x14ac:dyDescent="0.25">
      <c r="A111" s="9">
        <f t="shared" si="7"/>
        <v>3265.4859096526466</v>
      </c>
      <c r="B111" s="9">
        <f>A$7*(1+$A$8)^((COUNT(B$13:B110))/12)+IF(MOD(COUNT(B$13:B110),$H$7)=0,E$7*(1+$E$8)^((COUNT(B$13:B110))/12),0)</f>
        <v>296.69495603037694</v>
      </c>
      <c r="C111" s="9">
        <f t="shared" si="5"/>
        <v>2968.7909536222696</v>
      </c>
      <c r="D111" s="15">
        <f ca="1">IFERROR((1+XIRR(C$13:C111,M$13:M111,20%))-1,"")</f>
        <v>6.5068218111991927E-2</v>
      </c>
      <c r="E111" s="15">
        <f t="shared" ca="1" si="6"/>
        <v>7.0000000000000007E-2</v>
      </c>
      <c r="F111" s="8"/>
      <c r="G111" s="8"/>
      <c r="H111" s="8"/>
      <c r="I111" s="8"/>
      <c r="J111" s="8"/>
      <c r="K111" s="8"/>
      <c r="L111" s="8"/>
      <c r="M111" s="22">
        <f t="shared" ca="1" si="4"/>
        <v>45077</v>
      </c>
    </row>
    <row r="112" spans="1:13" x14ac:dyDescent="0.25">
      <c r="A112" s="9">
        <f t="shared" si="7"/>
        <v>3298.1590541700052</v>
      </c>
      <c r="B112" s="9">
        <f>A$7*(1+$A$8)^((COUNT(B$13:B111))/12)+IF(MOD(COUNT(B$13:B111),$H$7)=0,E$7*(1+$E$8)^((COUNT(B$13:B111))/12),0)</f>
        <v>297.90372800722878</v>
      </c>
      <c r="C112" s="9">
        <f t="shared" si="5"/>
        <v>3000.2553261627763</v>
      </c>
      <c r="D112" s="15">
        <f ca="1">IFERROR((1+XIRR(C$13:C112,M$13:M112,20%))-1,"")</f>
        <v>6.9278487563133151E-2</v>
      </c>
      <c r="E112" s="15">
        <f t="shared" ca="1" si="6"/>
        <v>7.0000000000000007E-2</v>
      </c>
      <c r="F112" s="8"/>
      <c r="G112" s="8"/>
      <c r="H112" s="8"/>
      <c r="I112" s="8"/>
      <c r="J112" s="8"/>
      <c r="K112" s="8"/>
      <c r="L112" s="8"/>
      <c r="M112" s="22">
        <f t="shared" ca="1" si="4"/>
        <v>45107</v>
      </c>
    </row>
    <row r="113" spans="1:13" x14ac:dyDescent="0.25">
      <c r="A113" s="9">
        <f t="shared" si="7"/>
        <v>3331.1591130891366</v>
      </c>
      <c r="B113" s="9">
        <f>A$7*(1+$A$8)^((COUNT(B$13:B112))/12)+IF(MOD(COUNT(B$13:B112),$H$7)=0,E$7*(1+$E$8)^((COUNT(B$13:B112))/12),0)</f>
        <v>299.11742467074055</v>
      </c>
      <c r="C113" s="9">
        <f t="shared" si="5"/>
        <v>3032.041688418396</v>
      </c>
      <c r="D113" s="15">
        <f ca="1">IFERROR((1+XIRR(C$13:C113,M$13:M113,20%))-1,"")</f>
        <v>7.3354890942573636E-2</v>
      </c>
      <c r="E113" s="15">
        <f t="shared" ca="1" si="6"/>
        <v>7.0000000000000007E-2</v>
      </c>
      <c r="F113" s="8"/>
      <c r="G113" s="8"/>
      <c r="H113" s="8"/>
      <c r="I113" s="8"/>
      <c r="J113" s="8"/>
      <c r="K113" s="8"/>
      <c r="L113" s="8"/>
      <c r="M113" s="22">
        <f t="shared" ca="1" si="4"/>
        <v>45138</v>
      </c>
    </row>
    <row r="114" spans="1:13" x14ac:dyDescent="0.25">
      <c r="A114" s="9">
        <f t="shared" si="7"/>
        <v>3364.4893573846493</v>
      </c>
      <c r="B114" s="9">
        <f>A$7*(1+$A$8)^((COUNT(B$13:B113))/12)+IF(MOD(COUNT(B$13:B113),$H$7)=0,E$7*(1+$E$8)^((COUNT(B$13:B113))/12),0)</f>
        <v>300.33606608469523</v>
      </c>
      <c r="C114" s="9">
        <f t="shared" si="5"/>
        <v>3064.1532912999542</v>
      </c>
      <c r="D114" s="15">
        <f ca="1">IFERROR((1+XIRR(C$13:C114,M$13:M114,20%))-1,"")</f>
        <v>7.7303877472877591E-2</v>
      </c>
      <c r="E114" s="15">
        <f t="shared" ca="1" si="6"/>
        <v>0.08</v>
      </c>
      <c r="F114" s="8"/>
      <c r="G114" s="8"/>
      <c r="H114" s="8"/>
      <c r="I114" s="8"/>
      <c r="J114" s="8"/>
      <c r="K114" s="8"/>
      <c r="L114" s="8"/>
      <c r="M114" s="22">
        <f t="shared" ca="1" si="4"/>
        <v>45169</v>
      </c>
    </row>
    <row r="115" spans="1:13" x14ac:dyDescent="0.25">
      <c r="A115" s="9">
        <f t="shared" si="7"/>
        <v>3398.1530907592137</v>
      </c>
      <c r="B115" s="9">
        <f>A$7*(1+$A$8)^((COUNT(B$13:B114))/12)+IF(MOD(COUNT(B$13:B114),$H$7)=0,E$7*(1+$E$8)^((COUNT(B$13:B114))/12),0)</f>
        <v>301.55967239461825</v>
      </c>
      <c r="C115" s="9">
        <f t="shared" si="5"/>
        <v>3096.5934183645954</v>
      </c>
      <c r="D115" s="15">
        <f ca="1">IFERROR((1+XIRR(C$13:C115,M$13:M115,20%))-1,"")</f>
        <v>8.11322301626205E-2</v>
      </c>
      <c r="E115" s="15">
        <f t="shared" ca="1" si="6"/>
        <v>0.08</v>
      </c>
      <c r="F115" s="8"/>
      <c r="G115" s="8"/>
      <c r="H115" s="8"/>
      <c r="I115" s="8"/>
      <c r="J115" s="8"/>
      <c r="K115" s="8"/>
      <c r="L115" s="8"/>
      <c r="M115" s="22">
        <f t="shared" ca="1" si="4"/>
        <v>45199</v>
      </c>
    </row>
    <row r="116" spans="1:13" x14ac:dyDescent="0.25">
      <c r="A116" s="9">
        <f t="shared" si="7"/>
        <v>3432.1536499710264</v>
      </c>
      <c r="B116" s="9">
        <f>A$7*(1+$A$8)^((COUNT(B$13:B115))/12)+IF(MOD(COUNT(B$13:B115),$H$7)=0,E$7*(1+$E$8)^((COUNT(B$13:B115))/12),0)</f>
        <v>302.78826382811036</v>
      </c>
      <c r="C116" s="9">
        <f t="shared" si="5"/>
        <v>3129.3653861429161</v>
      </c>
      <c r="D116" s="15">
        <f ca="1">IFERROR((1+XIRR(C$13:C116,M$13:M116,20%))-1,"")</f>
        <v>8.484475314617157E-2</v>
      </c>
      <c r="E116" s="15">
        <f t="shared" ca="1" si="6"/>
        <v>0.08</v>
      </c>
      <c r="F116" s="8"/>
      <c r="G116" s="8"/>
      <c r="H116" s="8"/>
      <c r="I116" s="8"/>
      <c r="J116" s="8"/>
      <c r="K116" s="8"/>
      <c r="L116" s="8"/>
      <c r="M116" s="22">
        <f t="shared" ca="1" si="4"/>
        <v>45230</v>
      </c>
    </row>
    <row r="117" spans="1:13" x14ac:dyDescent="0.25">
      <c r="A117" s="9">
        <f t="shared" si="7"/>
        <v>3466.4944051645502</v>
      </c>
      <c r="B117" s="9">
        <f>A$7*(1+$A$8)^((COUNT(B$13:B116))/12)+IF(MOD(COUNT(B$13:B116),$H$7)=0,E$7*(1+$E$8)^((COUNT(B$13:B116))/12),0)</f>
        <v>304.02186069518206</v>
      </c>
      <c r="C117" s="9">
        <f t="shared" si="5"/>
        <v>3162.4725444693681</v>
      </c>
      <c r="D117" s="15">
        <f ca="1">IFERROR((1+XIRR(C$13:C117,M$13:M117,20%))-1,"")</f>
        <v>8.8447454571723982E-2</v>
      </c>
      <c r="E117" s="15">
        <f t="shared" ca="1" si="6"/>
        <v>0.09</v>
      </c>
      <c r="F117" s="8"/>
      <c r="G117" s="8"/>
      <c r="H117" s="8"/>
      <c r="I117" s="8"/>
      <c r="J117" s="8"/>
      <c r="K117" s="8"/>
      <c r="L117" s="8"/>
      <c r="M117" s="22">
        <f t="shared" ca="1" si="4"/>
        <v>45260</v>
      </c>
    </row>
    <row r="118" spans="1:13" x14ac:dyDescent="0.25">
      <c r="A118" s="9">
        <f t="shared" si="7"/>
        <v>3501.1787602045642</v>
      </c>
      <c r="B118" s="9">
        <f>A$7*(1+$A$8)^((COUNT(B$13:B117))/12)+IF(MOD(COUNT(B$13:B117),$H$7)=0,E$7*(1+$E$8)^((COUNT(B$13:B117))/12),0)</f>
        <v>305.26048338858931</v>
      </c>
      <c r="C118" s="9">
        <f t="shared" si="5"/>
        <v>3195.9182768159749</v>
      </c>
      <c r="D118" s="15">
        <f ca="1">IFERROR((1+XIRR(C$13:C118,M$13:M118,20%))-1,"")</f>
        <v>9.1944375634193332E-2</v>
      </c>
      <c r="E118" s="15">
        <f t="shared" ca="1" si="6"/>
        <v>0.09</v>
      </c>
      <c r="F118" s="8"/>
      <c r="G118" s="8"/>
      <c r="H118" s="8"/>
      <c r="I118" s="8"/>
      <c r="J118" s="8"/>
      <c r="K118" s="8"/>
      <c r="L118" s="8"/>
      <c r="M118" s="22">
        <f t="shared" ca="1" si="4"/>
        <v>45291</v>
      </c>
    </row>
    <row r="119" spans="1:13" x14ac:dyDescent="0.25">
      <c r="A119" s="9">
        <f t="shared" si="7"/>
        <v>3536.210153013556</v>
      </c>
      <c r="B119" s="9">
        <f>A$7*(1+$A$8)^((COUNT(B$13:B118))/12)+IF(MOD(COUNT(B$13:B118),$H$7)=0,E$7*(1+$E$8)^((COUNT(B$13:B118))/12),0)</f>
        <v>306.50415238417071</v>
      </c>
      <c r="C119" s="9">
        <f t="shared" si="5"/>
        <v>3229.7060006293855</v>
      </c>
      <c r="D119" s="15">
        <f ca="1">IFERROR((1+XIRR(C$13:C119,M$13:M119,20%))-1,"")</f>
        <v>9.5340076088905379E-2</v>
      </c>
      <c r="E119" s="15">
        <f t="shared" ca="1" si="6"/>
        <v>0.1</v>
      </c>
      <c r="F119" s="8"/>
      <c r="G119" s="8"/>
      <c r="H119" s="8"/>
      <c r="I119" s="8"/>
      <c r="J119" s="8"/>
      <c r="K119" s="8"/>
      <c r="L119" s="8"/>
      <c r="M119" s="22">
        <f t="shared" ca="1" si="4"/>
        <v>45322</v>
      </c>
    </row>
    <row r="120" spans="1:13" x14ac:dyDescent="0.25">
      <c r="A120" s="9">
        <f t="shared" si="7"/>
        <v>3571.5920559124884</v>
      </c>
      <c r="B120" s="9">
        <f>A$7*(1+$A$8)^((COUNT(B$13:B119))/12)+IF(MOD(COUNT(B$13:B119),$H$7)=0,E$7*(1+$E$8)^((COUNT(B$13:B119))/12),0)</f>
        <v>307.75288824118604</v>
      </c>
      <c r="C120" s="9">
        <f t="shared" si="5"/>
        <v>3263.8391676713022</v>
      </c>
      <c r="D120" s="15">
        <f ca="1">IFERROR((1+XIRR(C$13:C120,M$13:M120,20%))-1,"")</f>
        <v>9.8640483617782548E-2</v>
      </c>
      <c r="E120" s="15">
        <f t="shared" ca="1" si="6"/>
        <v>0.1</v>
      </c>
      <c r="F120" s="8"/>
      <c r="G120" s="8"/>
      <c r="H120" s="8"/>
      <c r="I120" s="8"/>
      <c r="J120" s="8"/>
      <c r="K120" s="8"/>
      <c r="L120" s="8"/>
      <c r="M120" s="22">
        <f t="shared" ca="1" si="4"/>
        <v>45351</v>
      </c>
    </row>
    <row r="121" spans="1:13" x14ac:dyDescent="0.25">
      <c r="A121" s="9">
        <f t="shared" si="7"/>
        <v>3607.3279759649781</v>
      </c>
      <c r="B121" s="9">
        <f>A$7*(1+$A$8)^((COUNT(B$13:B120))/12)+IF(MOD(COUNT(B$13:B120),$H$7)=0,E$7*(1+$E$8)^((COUNT(B$13:B120))/12),0)</f>
        <v>309.00671160265591</v>
      </c>
      <c r="C121" s="9">
        <f t="shared" si="5"/>
        <v>3298.3212643623224</v>
      </c>
      <c r="D121" s="15">
        <f ca="1">IFERROR((1+XIRR(C$13:C121,M$13:M121,20%))-1,"")</f>
        <v>0.10184794068336478</v>
      </c>
      <c r="E121" s="15">
        <f t="shared" ca="1" si="6"/>
        <v>0.1</v>
      </c>
      <c r="F121" s="8"/>
      <c r="G121" s="8"/>
      <c r="H121" s="8"/>
      <c r="I121" s="8"/>
      <c r="J121" s="8"/>
      <c r="K121" s="8"/>
      <c r="L121" s="8"/>
      <c r="M121" s="22">
        <f t="shared" ca="1" si="4"/>
        <v>45382</v>
      </c>
    </row>
    <row r="122" spans="1:13" x14ac:dyDescent="0.25">
      <c r="A122" s="9">
        <f t="shared" si="7"/>
        <v>3643.4214553249153</v>
      </c>
      <c r="B122" s="9">
        <f>A$7*(1+$A$8)^((COUNT(B$13:B121))/12)+IF(MOD(COUNT(B$13:B121),$H$7)=0,E$7*(1+$E$8)^((COUNT(B$13:B121))/12),0)</f>
        <v>310.26564319570315</v>
      </c>
      <c r="C122" s="9">
        <f t="shared" si="5"/>
        <v>3333.1558121292123</v>
      </c>
      <c r="D122" s="15">
        <f ca="1">IFERROR((1+XIRR(C$13:C122,M$13:M122,20%))-1,"")</f>
        <v>0.10496705174446097</v>
      </c>
      <c r="E122" s="15">
        <f t="shared" ca="1" si="6"/>
        <v>0.1</v>
      </c>
      <c r="F122" s="8"/>
      <c r="G122" s="8"/>
      <c r="H122" s="8"/>
      <c r="I122" s="8"/>
      <c r="J122" s="8"/>
      <c r="K122" s="8"/>
      <c r="L122" s="8"/>
      <c r="M122" s="22">
        <f t="shared" ca="1" si="4"/>
        <v>45412</v>
      </c>
    </row>
    <row r="123" spans="1:13" x14ac:dyDescent="0.25">
      <c r="A123" s="9">
        <f t="shared" si="7"/>
        <v>3679.8760715875646</v>
      </c>
      <c r="B123" s="9">
        <f>A$7*(1+$A$8)^((COUNT(B$13:B122))/12)+IF(MOD(COUNT(B$13:B122),$H$7)=0,E$7*(1+$E$8)^((COUNT(B$13:B122))/12),0)</f>
        <v>311.5297038318958</v>
      </c>
      <c r="C123" s="9">
        <f t="shared" si="5"/>
        <v>3368.3463677556688</v>
      </c>
      <c r="D123" s="15">
        <f ca="1">IFERROR((1+XIRR(C$13:C123,M$13:M123,20%))-1,"")</f>
        <v>0.10800052285194406</v>
      </c>
      <c r="E123" s="15">
        <f t="shared" ca="1" si="6"/>
        <v>0.11</v>
      </c>
      <c r="F123" s="8"/>
      <c r="G123" s="8"/>
      <c r="H123" s="8"/>
      <c r="I123" s="8"/>
      <c r="J123" s="8"/>
      <c r="K123" s="8"/>
      <c r="L123" s="8"/>
      <c r="M123" s="22">
        <f t="shared" ca="1" si="4"/>
        <v>45443</v>
      </c>
    </row>
    <row r="124" spans="1:13" x14ac:dyDescent="0.25">
      <c r="A124" s="9">
        <f t="shared" si="7"/>
        <v>3716.695438144176</v>
      </c>
      <c r="B124" s="9">
        <f>A$7*(1+$A$8)^((COUNT(B$13:B123))/12)+IF(MOD(COUNT(B$13:B123),$H$7)=0,E$7*(1+$E$8)^((COUNT(B$13:B123))/12),0)</f>
        <v>312.79891440759025</v>
      </c>
      <c r="C124" s="9">
        <f t="shared" si="5"/>
        <v>3403.8965237365856</v>
      </c>
      <c r="D124" s="15">
        <f ca="1">IFERROR((1+XIRR(C$13:C124,M$13:M124,20%))-1,"")</f>
        <v>0.11095253825187679</v>
      </c>
      <c r="E124" s="15">
        <f t="shared" ca="1" si="6"/>
        <v>0.11</v>
      </c>
      <c r="F124" s="8"/>
      <c r="G124" s="8"/>
      <c r="H124" s="8"/>
      <c r="I124" s="8"/>
      <c r="J124" s="8"/>
      <c r="K124" s="8"/>
      <c r="L124" s="8"/>
      <c r="M124" s="22">
        <f t="shared" ca="1" si="4"/>
        <v>45473</v>
      </c>
    </row>
    <row r="125" spans="1:13" x14ac:dyDescent="0.25">
      <c r="A125" s="9">
        <f t="shared" si="7"/>
        <v>3753.8832045401455</v>
      </c>
      <c r="B125" s="9">
        <f>A$7*(1+$A$8)^((COUNT(B$13:B124))/12)+IF(MOD(COUNT(B$13:B124),$H$7)=0,E$7*(1+$E$8)^((COUNT(B$13:B124))/12),0)</f>
        <v>314.07329590427759</v>
      </c>
      <c r="C125" s="9">
        <f t="shared" si="5"/>
        <v>3439.8099086358679</v>
      </c>
      <c r="D125" s="15">
        <f ca="1">IFERROR((1+XIRR(C$13:C125,M$13:M125,20%))-1,"")</f>
        <v>0.11382543444633475</v>
      </c>
      <c r="E125" s="15">
        <f t="shared" ca="1" si="6"/>
        <v>0.11</v>
      </c>
      <c r="F125" s="8"/>
      <c r="G125" s="8"/>
      <c r="H125" s="8"/>
      <c r="I125" s="8"/>
      <c r="J125" s="8"/>
      <c r="K125" s="8"/>
      <c r="L125" s="8"/>
      <c r="M125" s="22">
        <f t="shared" ca="1" si="4"/>
        <v>45504</v>
      </c>
    </row>
    <row r="126" spans="1:13" x14ac:dyDescent="0.25">
      <c r="A126" s="9">
        <f t="shared" si="7"/>
        <v>3791.4430568367588</v>
      </c>
      <c r="B126" s="9">
        <f>A$7*(1+$A$8)^((COUNT(B$13:B125))/12)+IF(MOD(COUNT(B$13:B125),$H$7)=0,E$7*(1+$E$8)^((COUNT(B$13:B125))/12),0)</f>
        <v>315.35286938893006</v>
      </c>
      <c r="C126" s="9">
        <f t="shared" si="5"/>
        <v>3476.0901874478286</v>
      </c>
      <c r="D126" s="15">
        <f ca="1">IFERROR((1+XIRR(C$13:C126,M$13:M126,20%))-1,"")</f>
        <v>0.11662217974662781</v>
      </c>
      <c r="E126" s="15">
        <f t="shared" ca="1" si="6"/>
        <v>0.12</v>
      </c>
      <c r="F126" s="8"/>
      <c r="G126" s="8"/>
      <c r="H126" s="8"/>
      <c r="I126" s="8"/>
      <c r="J126" s="8"/>
      <c r="K126" s="8"/>
      <c r="L126" s="8"/>
      <c r="M126" s="22">
        <f t="shared" ca="1" si="4"/>
        <v>45535</v>
      </c>
    </row>
    <row r="127" spans="1:13" x14ac:dyDescent="0.25">
      <c r="A127" s="9">
        <f t="shared" si="7"/>
        <v>3829.3787179765554</v>
      </c>
      <c r="B127" s="9">
        <f>A$7*(1+$A$8)^((COUNT(B$13:B126))/12)+IF(MOD(COUNT(B$13:B126),$H$7)=0,E$7*(1+$E$8)^((COUNT(B$13:B126))/12),0)</f>
        <v>316.63765601434915</v>
      </c>
      <c r="C127" s="9">
        <f t="shared" si="5"/>
        <v>3512.7410619622065</v>
      </c>
      <c r="D127" s="15">
        <f ca="1">IFERROR((1+XIRR(C$13:C127,M$13:M127,20%))-1,"")</f>
        <v>0.11934644579887399</v>
      </c>
      <c r="E127" s="15">
        <f t="shared" ca="1" si="6"/>
        <v>0.12</v>
      </c>
      <c r="F127" s="8"/>
      <c r="G127" s="8"/>
      <c r="H127" s="8"/>
      <c r="I127" s="8"/>
      <c r="J127" s="8"/>
      <c r="K127" s="8"/>
      <c r="L127" s="8"/>
      <c r="M127" s="22">
        <f t="shared" ca="1" si="4"/>
        <v>45565</v>
      </c>
    </row>
    <row r="128" spans="1:13" x14ac:dyDescent="0.25">
      <c r="A128" s="9">
        <f t="shared" si="7"/>
        <v>3867.6939481523468</v>
      </c>
      <c r="B128" s="9">
        <f>A$7*(1+$A$8)^((COUNT(B$13:B127))/12)+IF(MOD(COUNT(B$13:B127),$H$7)=0,E$7*(1+$E$8)^((COUNT(B$13:B127))/12),0)</f>
        <v>317.9276770195159</v>
      </c>
      <c r="C128" s="9">
        <f t="shared" si="5"/>
        <v>3549.7662711328308</v>
      </c>
      <c r="D128" s="15">
        <f ca="1">IFERROR((1+XIRR(C$13:C128,M$13:M128,20%))-1,"")</f>
        <v>0.12200009226799002</v>
      </c>
      <c r="E128" s="15">
        <f t="shared" ca="1" si="6"/>
        <v>0.12</v>
      </c>
      <c r="F128" s="8"/>
      <c r="G128" s="8"/>
      <c r="H128" s="8"/>
      <c r="I128" s="8"/>
      <c r="J128" s="8"/>
      <c r="K128" s="8"/>
      <c r="L128" s="8"/>
      <c r="M128" s="22">
        <f t="shared" ca="1" si="4"/>
        <v>45596</v>
      </c>
    </row>
    <row r="129" spans="1:13" x14ac:dyDescent="0.25">
      <c r="A129" s="9">
        <f t="shared" si="7"/>
        <v>3906.3925451799287</v>
      </c>
      <c r="B129" s="9">
        <f>A$7*(1+$A$8)^((COUNT(B$13:B128))/12)+IF(MOD(COUNT(B$13:B128),$H$7)=0,E$7*(1+$E$8)^((COUNT(B$13:B128))/12),0)</f>
        <v>319.2229537299412</v>
      </c>
      <c r="C129" s="9">
        <f t="shared" si="5"/>
        <v>3587.1695914499874</v>
      </c>
      <c r="D129" s="15">
        <f ca="1">IFERROR((1+XIRR(C$13:C129,M$13:M129,20%))-1,"")</f>
        <v>0.12458649277687073</v>
      </c>
      <c r="E129" s="15">
        <f t="shared" ca="1" si="6"/>
        <v>0.12</v>
      </c>
      <c r="F129" s="8"/>
      <c r="G129" s="8"/>
      <c r="H129" s="8"/>
      <c r="I129" s="8"/>
      <c r="J129" s="8"/>
      <c r="K129" s="8"/>
      <c r="L129" s="8"/>
      <c r="M129" s="22">
        <f t="shared" ca="1" si="4"/>
        <v>45626</v>
      </c>
    </row>
    <row r="130" spans="1:13" x14ac:dyDescent="0.25">
      <c r="A130" s="9">
        <f t="shared" si="7"/>
        <v>3945.4783448745206</v>
      </c>
      <c r="B130" s="9">
        <f>A$7*(1+$A$8)^((COUNT(B$13:B129))/12)+IF(MOD(COUNT(B$13:B129),$H$7)=0,E$7*(1+$E$8)^((COUNT(B$13:B129))/12),0)</f>
        <v>320.52350755801882</v>
      </c>
      <c r="C130" s="9">
        <f t="shared" si="5"/>
        <v>3624.9548373165017</v>
      </c>
      <c r="D130" s="15">
        <f ca="1">IFERROR((1+XIRR(C$13:C130,M$13:M130,20%))-1,"")</f>
        <v>0.12710722088813786</v>
      </c>
      <c r="E130" s="15">
        <f t="shared" ca="1" si="6"/>
        <v>0.13</v>
      </c>
      <c r="F130" s="8"/>
      <c r="G130" s="8"/>
      <c r="H130" s="8"/>
      <c r="I130" s="8"/>
      <c r="J130" s="8"/>
      <c r="K130" s="8"/>
      <c r="L130" s="8"/>
      <c r="M130" s="22">
        <f t="shared" ca="1" si="4"/>
        <v>45657</v>
      </c>
    </row>
    <row r="131" spans="1:13" x14ac:dyDescent="0.25">
      <c r="A131" s="9">
        <f t="shared" si="7"/>
        <v>3984.9552214309733</v>
      </c>
      <c r="B131" s="9">
        <f>A$7*(1+$A$8)^((COUNT(B$13:B130))/12)+IF(MOD(COUNT(B$13:B130),$H$7)=0,E$7*(1+$E$8)^((COUNT(B$13:B130))/12),0)</f>
        <v>321.82936000337924</v>
      </c>
      <c r="C131" s="9">
        <f t="shared" si="5"/>
        <v>3663.1258614275939</v>
      </c>
      <c r="D131" s="15">
        <f ca="1">IFERROR((1+XIRR(C$13:C131,M$13:M131,20%))-1,"")</f>
        <v>0.12956458926200876</v>
      </c>
      <c r="E131" s="15">
        <f t="shared" ca="1" si="6"/>
        <v>0.13</v>
      </c>
      <c r="F131" s="8"/>
      <c r="G131" s="8"/>
      <c r="H131" s="8"/>
      <c r="I131" s="8"/>
      <c r="J131" s="8"/>
      <c r="K131" s="8"/>
      <c r="L131" s="8"/>
      <c r="M131" s="22">
        <f t="shared" ca="1" si="4"/>
        <v>45688</v>
      </c>
    </row>
    <row r="132" spans="1:13" x14ac:dyDescent="0.25">
      <c r="A132" s="9">
        <f t="shared" si="7"/>
        <v>4024.8270878077806</v>
      </c>
      <c r="B132" s="9">
        <f>A$7*(1+$A$8)^((COUNT(B$13:B131))/12)+IF(MOD(COUNT(B$13:B131),$H$7)=0,E$7*(1+$E$8)^((COUNT(B$13:B131))/12),0)</f>
        <v>323.14053265324537</v>
      </c>
      <c r="C132" s="9">
        <f t="shared" si="5"/>
        <v>3701.6865551545352</v>
      </c>
      <c r="D132" s="15">
        <f ca="1">IFERROR((1+XIRR(C$13:C132,M$13:M132,20%))-1,"")</f>
        <v>0.13196321129798894</v>
      </c>
      <c r="E132" s="15">
        <f t="shared" ca="1" si="6"/>
        <v>0.13</v>
      </c>
      <c r="F132" s="8"/>
      <c r="G132" s="8"/>
      <c r="H132" s="8"/>
      <c r="I132" s="8"/>
      <c r="J132" s="8"/>
      <c r="K132" s="8"/>
      <c r="L132" s="8"/>
      <c r="M132" s="22">
        <f t="shared" ca="1" si="4"/>
        <v>45716</v>
      </c>
    </row>
    <row r="133" spans="1:13" x14ac:dyDescent="0.25">
      <c r="A133" s="9">
        <f t="shared" si="7"/>
        <v>4065.0978961149312</v>
      </c>
      <c r="B133" s="9">
        <f>A$7*(1+$A$8)^((COUNT(B$13:B132))/12)+IF(MOD(COUNT(B$13:B132),$H$7)=0,E$7*(1+$E$8)^((COUNT(B$13:B132))/12),0)</f>
        <v>324.4570471827887</v>
      </c>
      <c r="C133" s="9">
        <f t="shared" si="5"/>
        <v>3740.6408489321425</v>
      </c>
      <c r="D133" s="15">
        <f ca="1">IFERROR((1+XIRR(C$13:C133,M$13:M133,20%))-1,"")</f>
        <v>0.13430272936820975</v>
      </c>
      <c r="E133" s="15">
        <f t="shared" ca="1" si="6"/>
        <v>0.13</v>
      </c>
      <c r="F133" s="8"/>
      <c r="G133" s="8"/>
      <c r="H133" s="8"/>
      <c r="I133" s="8"/>
      <c r="J133" s="8"/>
      <c r="K133" s="8"/>
      <c r="L133" s="8"/>
      <c r="M133" s="22">
        <f t="shared" ca="1" si="4"/>
        <v>45747</v>
      </c>
    </row>
    <row r="134" spans="1:13" x14ac:dyDescent="0.25">
      <c r="A134" s="9">
        <f t="shared" si="7"/>
        <v>4105.7716380056445</v>
      </c>
      <c r="B134" s="9">
        <f>A$7*(1+$A$8)^((COUNT(B$13:B133))/12)+IF(MOD(COUNT(B$13:B133),$H$7)=0,E$7*(1+$E$8)^((COUNT(B$13:B133))/12),0)</f>
        <v>57337.090862565943</v>
      </c>
      <c r="C134" s="9">
        <f t="shared" si="5"/>
        <v>-53231.319224560299</v>
      </c>
      <c r="D134" s="15">
        <f ca="1">IFERROR((1+XIRR(C$13:C134,M$13:M134,20%))-1,"")</f>
        <v>9.3949207663535983E-2</v>
      </c>
      <c r="E134" s="15">
        <f t="shared" ca="1" si="6"/>
        <v>0.09</v>
      </c>
      <c r="F134" s="8"/>
      <c r="G134" s="8"/>
      <c r="H134" s="8"/>
      <c r="I134" s="8"/>
      <c r="J134" s="8"/>
      <c r="K134" s="8"/>
      <c r="L134" s="8"/>
      <c r="M134" s="22">
        <f t="shared" ca="1" si="4"/>
        <v>45777</v>
      </c>
    </row>
    <row r="135" spans="1:13" x14ac:dyDescent="0.25">
      <c r="A135" s="9">
        <f t="shared" si="7"/>
        <v>4146.852345072024</v>
      </c>
      <c r="B135" s="9">
        <f>A$7*(1+$A$8)^((COUNT(B$13:B134))/12)+IF(MOD(COUNT(B$13:B134),$H$7)=0,E$7*(1+$E$8)^((COUNT(B$13:B134))/12),0)</f>
        <v>327.10618902349063</v>
      </c>
      <c r="C135" s="9">
        <f t="shared" si="5"/>
        <v>3819.7461560485335</v>
      </c>
      <c r="D135" s="15">
        <f ca="1">IFERROR((1+XIRR(C$13:C135,M$13:M135,20%))-1,"")</f>
        <v>9.7529536485672086E-2</v>
      </c>
      <c r="E135" s="15">
        <f t="shared" ca="1" si="6"/>
        <v>0.1</v>
      </c>
      <c r="F135" s="8"/>
      <c r="G135" s="8"/>
      <c r="H135" s="8"/>
      <c r="I135" s="8"/>
      <c r="J135" s="8"/>
      <c r="K135" s="8"/>
      <c r="L135" s="8"/>
      <c r="M135" s="22">
        <f t="shared" ca="1" si="4"/>
        <v>45808</v>
      </c>
    </row>
    <row r="136" spans="1:13" x14ac:dyDescent="0.25">
      <c r="A136" s="9">
        <f t="shared" si="7"/>
        <v>4188.3440892446697</v>
      </c>
      <c r="B136" s="9">
        <f>A$7*(1+$A$8)^((COUNT(B$13:B135))/12)+IF(MOD(COUNT(B$13:B135),$H$7)=0,E$7*(1+$E$8)^((COUNT(B$13:B135))/12),0)</f>
        <v>328.43886012796975</v>
      </c>
      <c r="C136" s="9">
        <f t="shared" si="5"/>
        <v>3859.9052291167</v>
      </c>
      <c r="D136" s="15">
        <f ca="1">IFERROR((1+XIRR(C$13:C136,M$13:M136,20%))-1,"")</f>
        <v>0.10097004771232609</v>
      </c>
      <c r="E136" s="15">
        <f t="shared" ca="1" si="6"/>
        <v>0.1</v>
      </c>
      <c r="F136" s="8"/>
      <c r="G136" s="8"/>
      <c r="H136" s="8"/>
      <c r="I136" s="8"/>
      <c r="J136" s="8"/>
      <c r="K136" s="8"/>
      <c r="L136" s="8"/>
      <c r="M136" s="22">
        <f t="shared" ca="1" si="4"/>
        <v>45838</v>
      </c>
    </row>
    <row r="137" spans="1:13" x14ac:dyDescent="0.25">
      <c r="A137" s="9">
        <f t="shared" si="7"/>
        <v>4230.2509831962871</v>
      </c>
      <c r="B137" s="9">
        <f>A$7*(1+$A$8)^((COUNT(B$13:B136))/12)+IF(MOD(COUNT(B$13:B136),$H$7)=0,E$7*(1+$E$8)^((COUNT(B$13:B136))/12),0)</f>
        <v>329.7769606994915</v>
      </c>
      <c r="C137" s="9">
        <f t="shared" si="5"/>
        <v>3900.4740224967954</v>
      </c>
      <c r="D137" s="15">
        <f ca="1">IFERROR((1+XIRR(C$13:C137,M$13:M137,20%))-1,"")</f>
        <v>0.10427986979484549</v>
      </c>
      <c r="E137" s="15">
        <f t="shared" ca="1" si="6"/>
        <v>0.1</v>
      </c>
      <c r="F137" s="8"/>
      <c r="G137" s="8"/>
      <c r="H137" s="8"/>
      <c r="I137" s="8"/>
      <c r="J137" s="8"/>
      <c r="K137" s="8"/>
      <c r="L137" s="8"/>
      <c r="M137" s="22">
        <f t="shared" ca="1" si="4"/>
        <v>45869</v>
      </c>
    </row>
    <row r="138" spans="1:13" x14ac:dyDescent="0.25">
      <c r="A138" s="9">
        <f t="shared" si="7"/>
        <v>4272.5771807493402</v>
      </c>
      <c r="B138" s="9">
        <f>A$7*(1+$A$8)^((COUNT(B$13:B137))/12)+IF(MOD(COUNT(B$13:B137),$H$7)=0,E$7*(1+$E$8)^((COUNT(B$13:B137))/12),0)</f>
        <v>331.12051285837657</v>
      </c>
      <c r="C138" s="9">
        <f t="shared" si="5"/>
        <v>3941.4566678909637</v>
      </c>
      <c r="D138" s="15">
        <f ca="1">IFERROR((1+XIRR(C$13:C138,M$13:M138,20%))-1,"")</f>
        <v>0.10746788382530204</v>
      </c>
      <c r="E138" s="15">
        <f t="shared" ca="1" si="6"/>
        <v>0.11</v>
      </c>
      <c r="F138" s="8"/>
      <c r="G138" s="8"/>
      <c r="H138" s="8"/>
      <c r="I138" s="8"/>
      <c r="J138" s="8"/>
      <c r="K138" s="8"/>
      <c r="L138" s="8"/>
      <c r="M138" s="22">
        <f t="shared" ca="1" si="4"/>
        <v>45900</v>
      </c>
    </row>
    <row r="139" spans="1:13" x14ac:dyDescent="0.25">
      <c r="A139" s="9">
        <f t="shared" si="7"/>
        <v>4315.3268772877773</v>
      </c>
      <c r="B139" s="9">
        <f>A$7*(1+$A$8)^((COUNT(B$13:B138))/12)+IF(MOD(COUNT(B$13:B138),$H$7)=0,E$7*(1+$E$8)^((COUNT(B$13:B138))/12),0)</f>
        <v>332.46953881506664</v>
      </c>
      <c r="C139" s="9">
        <f t="shared" si="5"/>
        <v>3982.8573384727106</v>
      </c>
      <c r="D139" s="15">
        <f ca="1">IFERROR((1+XIRR(C$13:C139,M$13:M139,20%))-1,"")</f>
        <v>0.11054288744926444</v>
      </c>
      <c r="E139" s="15">
        <f t="shared" ca="1" si="6"/>
        <v>0.11</v>
      </c>
      <c r="F139" s="8"/>
      <c r="G139" s="8"/>
      <c r="H139" s="8"/>
      <c r="I139" s="8"/>
      <c r="J139" s="8"/>
      <c r="K139" s="8"/>
      <c r="L139" s="8"/>
      <c r="M139" s="22">
        <f t="shared" ca="1" si="4"/>
        <v>45930</v>
      </c>
    </row>
    <row r="140" spans="1:13" x14ac:dyDescent="0.25">
      <c r="A140" s="9">
        <f t="shared" si="7"/>
        <v>4358.504310172877</v>
      </c>
      <c r="B140" s="9">
        <f>A$7*(1+$A$8)^((COUNT(B$13:B139))/12)+IF(MOD(COUNT(B$13:B139),$H$7)=0,E$7*(1+$E$8)^((COUNT(B$13:B139))/12),0)</f>
        <v>333.82406087049173</v>
      </c>
      <c r="C140" s="9">
        <f t="shared" si="5"/>
        <v>4024.6802493023852</v>
      </c>
      <c r="D140" s="15">
        <f ca="1">IFERROR((1+XIRR(C$13:C140,M$13:M140,20%))-1,"")</f>
        <v>0.11351110339164738</v>
      </c>
      <c r="E140" s="15">
        <f t="shared" ca="1" si="6"/>
        <v>0.11</v>
      </c>
      <c r="F140" s="8"/>
      <c r="G140" s="8"/>
      <c r="H140" s="8"/>
      <c r="I140" s="8"/>
      <c r="J140" s="8"/>
      <c r="K140" s="8"/>
      <c r="L140" s="8"/>
      <c r="M140" s="22">
        <f t="shared" ca="1" si="4"/>
        <v>45961</v>
      </c>
    </row>
    <row r="141" spans="1:13" x14ac:dyDescent="0.25">
      <c r="A141" s="9">
        <f t="shared" si="7"/>
        <v>4402.1137591632587</v>
      </c>
      <c r="B141" s="9">
        <f>A$7*(1+$A$8)^((COUNT(B$13:B140))/12)+IF(MOD(COUNT(B$13:B140),$H$7)=0,E$7*(1+$E$8)^((COUNT(B$13:B140))/12),0)</f>
        <v>335.18410141643824</v>
      </c>
      <c r="C141" s="9">
        <f t="shared" si="5"/>
        <v>4066.9296577468203</v>
      </c>
      <c r="D141" s="15">
        <f ca="1">IFERROR((1+XIRR(C$13:C141,M$13:M141,20%))-1,"")</f>
        <v>0.11637980341911325</v>
      </c>
      <c r="E141" s="15">
        <f t="shared" ca="1" si="6"/>
        <v>0.12</v>
      </c>
      <c r="F141" s="8"/>
      <c r="G141" s="8"/>
      <c r="H141" s="8"/>
      <c r="I141" s="8"/>
      <c r="J141" s="8"/>
      <c r="K141" s="8"/>
      <c r="L141" s="8"/>
      <c r="M141" s="22">
        <f t="shared" ca="1" si="4"/>
        <v>45991</v>
      </c>
    </row>
    <row r="142" spans="1:13" x14ac:dyDescent="0.25">
      <c r="A142" s="9">
        <f t="shared" si="7"/>
        <v>4446.1595468390942</v>
      </c>
      <c r="B142" s="9">
        <f>A$7*(1+$A$8)^((COUNT(B$13:B141))/12)+IF(MOD(COUNT(B$13:B141),$H$7)=0,E$7*(1+$E$8)^((COUNT(B$13:B141))/12),0)</f>
        <v>336.54968293591969</v>
      </c>
      <c r="C142" s="9">
        <f t="shared" si="5"/>
        <v>4109.6098639031743</v>
      </c>
      <c r="D142" s="15">
        <f ca="1">IFERROR((1+XIRR(C$13:C142,M$13:M142,20%))-1,"")</f>
        <v>0.11915392279624948</v>
      </c>
      <c r="E142" s="15">
        <f t="shared" ca="1" si="6"/>
        <v>0.12</v>
      </c>
      <c r="F142" s="8"/>
      <c r="G142" s="8"/>
      <c r="H142" s="8"/>
      <c r="I142" s="8"/>
      <c r="J142" s="8"/>
      <c r="K142" s="8"/>
      <c r="L142" s="8"/>
      <c r="M142" s="22">
        <f t="shared" ref="M142:M205" ca="1" si="8">EOMONTH(M141,1)</f>
        <v>46022</v>
      </c>
    </row>
    <row r="143" spans="1:13" x14ac:dyDescent="0.25">
      <c r="A143" s="9">
        <f t="shared" si="7"/>
        <v>4490.646039030561</v>
      </c>
      <c r="B143" s="9">
        <f>A$7*(1+$A$8)^((COUNT(B$13:B142))/12)+IF(MOD(COUNT(B$13:B142),$H$7)=0,E$7*(1+$E$8)^((COUNT(B$13:B142))/12),0)</f>
        <v>337.92082800354825</v>
      </c>
      <c r="C143" s="9">
        <f t="shared" ref="C143:C206" si="9">MAX(A143-B143)</f>
        <v>4152.7252110270128</v>
      </c>
      <c r="D143" s="15">
        <f ca="1">IFERROR((1+XIRR(C$13:C143,M$13:M143,20%))-1,"")</f>
        <v>0.12183875441551217</v>
      </c>
      <c r="E143" s="15">
        <f t="shared" ref="E143:E206" ca="1" si="10">IFERROR(ROUND(D143,2),"")</f>
        <v>0.12</v>
      </c>
      <c r="F143" s="8"/>
      <c r="G143" s="8"/>
      <c r="H143" s="8"/>
      <c r="I143" s="8"/>
      <c r="J143" s="8"/>
      <c r="K143" s="8"/>
      <c r="L143" s="8"/>
      <c r="M143" s="22">
        <f t="shared" ca="1" si="8"/>
        <v>46053</v>
      </c>
    </row>
    <row r="144" spans="1:13" x14ac:dyDescent="0.25">
      <c r="A144" s="9">
        <f t="shared" ref="A144:A207" si="11">A143*(1+$A$5)^(1/12)</f>
        <v>4535.5776452505852</v>
      </c>
      <c r="B144" s="9">
        <f>A$7*(1+$A$8)^((COUNT(B$13:B143))/12)+IF(MOD(COUNT(B$13:B143),$H$7)=0,E$7*(1+$E$8)^((COUNT(B$13:B143))/12),0)</f>
        <v>339.29755928590765</v>
      </c>
      <c r="C144" s="9">
        <f t="shared" si="9"/>
        <v>4196.2800859646777</v>
      </c>
      <c r="D144" s="15">
        <f ca="1">IFERROR((1+XIRR(C$13:C144,M$13:M144,20%))-1,"")</f>
        <v>0.12444158196449284</v>
      </c>
      <c r="E144" s="15">
        <f t="shared" ca="1" si="10"/>
        <v>0.12</v>
      </c>
      <c r="F144" s="8"/>
      <c r="G144" s="8"/>
      <c r="H144" s="8"/>
      <c r="I144" s="8"/>
      <c r="J144" s="8"/>
      <c r="K144" s="8"/>
      <c r="L144" s="8"/>
      <c r="M144" s="22">
        <f t="shared" ca="1" si="8"/>
        <v>46081</v>
      </c>
    </row>
    <row r="145" spans="1:13" x14ac:dyDescent="0.25">
      <c r="A145" s="9">
        <f t="shared" si="11"/>
        <v>4580.9588191319135</v>
      </c>
      <c r="B145" s="9">
        <f>A$7*(1+$A$8)^((COUNT(B$13:B144))/12)+IF(MOD(COUNT(B$13:B144),$H$7)=0,E$7*(1+$E$8)^((COUNT(B$13:B144))/12),0)</f>
        <v>340.67989954192819</v>
      </c>
      <c r="C145" s="9">
        <f t="shared" si="9"/>
        <v>4240.278919589985</v>
      </c>
      <c r="D145" s="15">
        <f ca="1">IFERROR((1+XIRR(C$13:C145,M$13:M145,20%))-1,"")</f>
        <v>0.12696430087089539</v>
      </c>
      <c r="E145" s="15">
        <f t="shared" ca="1" si="10"/>
        <v>0.13</v>
      </c>
      <c r="F145" s="8"/>
      <c r="G145" s="8"/>
      <c r="H145" s="8"/>
      <c r="I145" s="8"/>
      <c r="J145" s="8"/>
      <c r="K145" s="8"/>
      <c r="L145" s="8"/>
      <c r="M145" s="22">
        <f t="shared" ca="1" si="8"/>
        <v>46112</v>
      </c>
    </row>
    <row r="146" spans="1:13" x14ac:dyDescent="0.25">
      <c r="A146" s="9">
        <f t="shared" si="11"/>
        <v>4626.7940588685587</v>
      </c>
      <c r="B146" s="9">
        <f>A$7*(1+$A$8)^((COUNT(B$13:B145))/12)+IF(MOD(COUNT(B$13:B145),$H$7)=0,E$7*(1+$E$8)^((COUNT(B$13:B145))/12),0)</f>
        <v>342.06787162326276</v>
      </c>
      <c r="C146" s="9">
        <f t="shared" si="9"/>
        <v>4284.7261872452964</v>
      </c>
      <c r="D146" s="15">
        <f ca="1">IFERROR((1+XIRR(C$13:C146,M$13:M146,20%))-1,"")</f>
        <v>0.12941176295280465</v>
      </c>
      <c r="E146" s="15">
        <f t="shared" ca="1" si="10"/>
        <v>0.13</v>
      </c>
      <c r="F146" s="8"/>
      <c r="G146" s="8"/>
      <c r="H146" s="8"/>
      <c r="I146" s="8"/>
      <c r="J146" s="8"/>
      <c r="K146" s="8"/>
      <c r="L146" s="8"/>
      <c r="M146" s="22">
        <f t="shared" ca="1" si="8"/>
        <v>46142</v>
      </c>
    </row>
    <row r="147" spans="1:13" x14ac:dyDescent="0.25">
      <c r="A147" s="9">
        <f t="shared" si="11"/>
        <v>4673.087907661662</v>
      </c>
      <c r="B147" s="9">
        <f>A$7*(1+$A$8)^((COUNT(B$13:B146))/12)+IF(MOD(COUNT(B$13:B146),$H$7)=0,E$7*(1+$E$8)^((COUNT(B$13:B146))/12),0)</f>
        <v>343.46149847466518</v>
      </c>
      <c r="C147" s="9">
        <f t="shared" si="9"/>
        <v>4329.6264091869971</v>
      </c>
      <c r="D147" s="15">
        <f ca="1">IFERROR((1+XIRR(C$13:C147,M$13:M147,20%))-1,"")</f>
        <v>0.13178688883781442</v>
      </c>
      <c r="E147" s="15">
        <f t="shared" ca="1" si="10"/>
        <v>0.13</v>
      </c>
      <c r="F147" s="8"/>
      <c r="G147" s="8"/>
      <c r="H147" s="8"/>
      <c r="I147" s="8"/>
      <c r="J147" s="8"/>
      <c r="K147" s="8"/>
      <c r="L147" s="8"/>
      <c r="M147" s="22">
        <f t="shared" ca="1" si="8"/>
        <v>46173</v>
      </c>
    </row>
    <row r="148" spans="1:13" x14ac:dyDescent="0.25">
      <c r="A148" s="9">
        <f t="shared" si="11"/>
        <v>4719.8449541698155</v>
      </c>
      <c r="B148" s="9">
        <f>A$7*(1+$A$8)^((COUNT(B$13:B147))/12)+IF(MOD(COUNT(B$13:B147),$H$7)=0,E$7*(1+$E$8)^((COUNT(B$13:B147))/12),0)</f>
        <v>344.86080313436827</v>
      </c>
      <c r="C148" s="9">
        <f t="shared" si="9"/>
        <v>4374.9841510354472</v>
      </c>
      <c r="D148" s="15">
        <f ca="1">IFERROR((1+XIRR(C$13:C148,M$13:M148,20%))-1,"")</f>
        <v>0.13409391045570374</v>
      </c>
      <c r="E148" s="15">
        <f t="shared" ca="1" si="10"/>
        <v>0.13</v>
      </c>
      <c r="F148" s="8"/>
      <c r="G148" s="8"/>
      <c r="H148" s="8"/>
      <c r="I148" s="8"/>
      <c r="J148" s="8"/>
      <c r="K148" s="8"/>
      <c r="L148" s="8"/>
      <c r="M148" s="22">
        <f t="shared" ca="1" si="8"/>
        <v>46203</v>
      </c>
    </row>
    <row r="149" spans="1:13" x14ac:dyDescent="0.25">
      <c r="A149" s="9">
        <f t="shared" si="11"/>
        <v>4767.0698329638935</v>
      </c>
      <c r="B149" s="9">
        <f>A$7*(1+$A$8)^((COUNT(B$13:B148))/12)+IF(MOD(COUNT(B$13:B148),$H$7)=0,E$7*(1+$E$8)^((COUNT(B$13:B148))/12),0)</f>
        <v>346.26580873446608</v>
      </c>
      <c r="C149" s="9">
        <f t="shared" si="9"/>
        <v>4420.8040242294273</v>
      </c>
      <c r="D149" s="15">
        <f ca="1">IFERROR((1+XIRR(C$13:C149,M$13:M149,20%))-1,"")</f>
        <v>0.13633523583412166</v>
      </c>
      <c r="E149" s="15">
        <f t="shared" ca="1" si="10"/>
        <v>0.14000000000000001</v>
      </c>
      <c r="F149" s="8"/>
      <c r="G149" s="8"/>
      <c r="H149" s="8"/>
      <c r="I149" s="8"/>
      <c r="J149" s="8"/>
      <c r="K149" s="8"/>
      <c r="L149" s="8"/>
      <c r="M149" s="22">
        <f t="shared" ca="1" si="8"/>
        <v>46234</v>
      </c>
    </row>
    <row r="150" spans="1:13" x14ac:dyDescent="0.25">
      <c r="A150" s="9">
        <f t="shared" si="11"/>
        <v>4814.767224986429</v>
      </c>
      <c r="B150" s="9">
        <f>A$7*(1+$A$8)^((COUNT(B$13:B149))/12)+IF(MOD(COUNT(B$13:B149),$H$7)=0,E$7*(1+$E$8)^((COUNT(B$13:B149))/12),0)</f>
        <v>347.6765385012954</v>
      </c>
      <c r="C150" s="9">
        <f t="shared" si="9"/>
        <v>4467.090686485134</v>
      </c>
      <c r="D150" s="15">
        <f ca="1">IFERROR((1+XIRR(C$13:C150,M$13:M150,20%))-1,"")</f>
        <v>0.13851383328437805</v>
      </c>
      <c r="E150" s="15">
        <f t="shared" ca="1" si="10"/>
        <v>0.14000000000000001</v>
      </c>
      <c r="F150" s="8"/>
      <c r="G150" s="8"/>
      <c r="H150" s="8"/>
      <c r="I150" s="8"/>
      <c r="J150" s="8"/>
      <c r="K150" s="8"/>
      <c r="L150" s="8"/>
      <c r="M150" s="22">
        <f t="shared" ca="1" si="8"/>
        <v>46265</v>
      </c>
    </row>
    <row r="151" spans="1:13" x14ac:dyDescent="0.25">
      <c r="A151" s="9">
        <f t="shared" si="11"/>
        <v>4862.9418580155934</v>
      </c>
      <c r="B151" s="9">
        <f>A$7*(1+$A$8)^((COUNT(B$13:B150))/12)+IF(MOD(COUNT(B$13:B150),$H$7)=0,E$7*(1+$E$8)^((COUNT(B$13:B150))/12),0)</f>
        <v>349.09301575581998</v>
      </c>
      <c r="C151" s="9">
        <f t="shared" si="9"/>
        <v>4513.8488422597738</v>
      </c>
      <c r="D151" s="15">
        <f ca="1">IFERROR((1+XIRR(C$13:C151,M$13:M151,20%))-1,"")</f>
        <v>0.14063323140144357</v>
      </c>
      <c r="E151" s="15">
        <f t="shared" ca="1" si="10"/>
        <v>0.14000000000000001</v>
      </c>
      <c r="F151" s="8"/>
      <c r="G151" s="8"/>
      <c r="H151" s="8"/>
      <c r="I151" s="8"/>
      <c r="J151" s="8"/>
      <c r="K151" s="8"/>
      <c r="L151" s="8"/>
      <c r="M151" s="22">
        <f t="shared" ca="1" si="8"/>
        <v>46295</v>
      </c>
    </row>
    <row r="152" spans="1:13" x14ac:dyDescent="0.25">
      <c r="A152" s="9">
        <f t="shared" si="11"/>
        <v>4911.5985071338118</v>
      </c>
      <c r="B152" s="9">
        <f>A$7*(1+$A$8)^((COUNT(B$13:B151))/12)+IF(MOD(COUNT(B$13:B151),$H$7)=0,E$7*(1+$E$8)^((COUNT(B$13:B151))/12),0)</f>
        <v>350.51526391401626</v>
      </c>
      <c r="C152" s="9">
        <f t="shared" si="9"/>
        <v>4561.0832432197958</v>
      </c>
      <c r="D152" s="15">
        <f ca="1">IFERROR((1+XIRR(C$13:C152,M$13:M152,20%))-1,"")</f>
        <v>0.14269523024559017</v>
      </c>
      <c r="E152" s="15">
        <f t="shared" ca="1" si="10"/>
        <v>0.14000000000000001</v>
      </c>
      <c r="F152" s="8"/>
      <c r="G152" s="8"/>
      <c r="H152" s="8"/>
      <c r="I152" s="8"/>
      <c r="J152" s="8"/>
      <c r="K152" s="8"/>
      <c r="L152" s="8"/>
      <c r="M152" s="22">
        <f t="shared" ca="1" si="8"/>
        <v>46326</v>
      </c>
    </row>
    <row r="153" spans="1:13" x14ac:dyDescent="0.25">
      <c r="A153" s="9">
        <f t="shared" si="11"/>
        <v>4960.7419952010732</v>
      </c>
      <c r="B153" s="9">
        <f>A$7*(1+$A$8)^((COUNT(B$13:B152))/12)+IF(MOD(COUNT(B$13:B152),$H$7)=0,E$7*(1+$E$8)^((COUNT(B$13:B152))/12),0)</f>
        <v>351.9433064872602</v>
      </c>
      <c r="C153" s="9">
        <f t="shared" si="9"/>
        <v>4608.7986887138131</v>
      </c>
      <c r="D153" s="15">
        <f ca="1">IFERROR((1+XIRR(C$13:C153,M$13:M153,20%))-1,"")</f>
        <v>0.14470297694206247</v>
      </c>
      <c r="E153" s="15">
        <f t="shared" ca="1" si="10"/>
        <v>0.14000000000000001</v>
      </c>
      <c r="F153" s="8"/>
      <c r="G153" s="8"/>
      <c r="H153" s="8"/>
      <c r="I153" s="8"/>
      <c r="J153" s="8"/>
      <c r="K153" s="8"/>
      <c r="L153" s="8"/>
      <c r="M153" s="22">
        <f t="shared" ca="1" si="8"/>
        <v>46356</v>
      </c>
    </row>
    <row r="154" spans="1:13" x14ac:dyDescent="0.25">
      <c r="A154" s="9">
        <f t="shared" si="11"/>
        <v>5010.3771933329726</v>
      </c>
      <c r="B154" s="9">
        <f>A$7*(1+$A$8)^((COUNT(B$13:B153))/12)+IF(MOD(COUNT(B$13:B153),$H$7)=0,E$7*(1+$E$8)^((COUNT(B$13:B153))/12),0)</f>
        <v>353.37716708271569</v>
      </c>
      <c r="C154" s="9">
        <f t="shared" si="9"/>
        <v>4657.0000262502572</v>
      </c>
      <c r="D154" s="15">
        <f ca="1">IFERROR((1+XIRR(C$13:C154,M$13:M154,20%))-1,"")</f>
        <v>0.14665799736976637</v>
      </c>
      <c r="E154" s="15">
        <f t="shared" ca="1" si="10"/>
        <v>0.15</v>
      </c>
      <c r="F154" s="8"/>
      <c r="G154" s="8"/>
      <c r="H154" s="8"/>
      <c r="I154" s="8"/>
      <c r="J154" s="8"/>
      <c r="K154" s="8"/>
      <c r="L154" s="8"/>
      <c r="M154" s="22">
        <f t="shared" ca="1" si="8"/>
        <v>46387</v>
      </c>
    </row>
    <row r="155" spans="1:13" x14ac:dyDescent="0.25">
      <c r="A155" s="9">
        <f t="shared" si="11"/>
        <v>5060.5090213835365</v>
      </c>
      <c r="B155" s="9">
        <f>A$7*(1+$A$8)^((COUNT(B$13:B154))/12)+IF(MOD(COUNT(B$13:B154),$H$7)=0,E$7*(1+$E$8)^((COUNT(B$13:B154))/12),0)</f>
        <v>354.81686940372572</v>
      </c>
      <c r="C155" s="9">
        <f t="shared" si="9"/>
        <v>4705.6921519798107</v>
      </c>
      <c r="D155" s="15">
        <f ca="1">IFERROR((1+XIRR(C$13:C155,M$13:M155,20%))-1,"")</f>
        <v>0.14856240153312683</v>
      </c>
      <c r="E155" s="15">
        <f t="shared" ca="1" si="10"/>
        <v>0.15</v>
      </c>
      <c r="F155" s="8"/>
      <c r="G155" s="8"/>
      <c r="H155" s="8"/>
      <c r="I155" s="8"/>
      <c r="J155" s="8"/>
      <c r="K155" s="8"/>
      <c r="L155" s="8"/>
      <c r="M155" s="22">
        <f t="shared" ca="1" si="8"/>
        <v>46418</v>
      </c>
    </row>
    <row r="156" spans="1:13" x14ac:dyDescent="0.25">
      <c r="A156" s="9">
        <f t="shared" si="11"/>
        <v>5111.1424484328818</v>
      </c>
      <c r="B156" s="9">
        <f>A$7*(1+$A$8)^((COUNT(B$13:B155))/12)+IF(MOD(COUNT(B$13:B155),$H$7)=0,E$7*(1+$E$8)^((COUNT(B$13:B155))/12),0)</f>
        <v>356.26243725020305</v>
      </c>
      <c r="C156" s="9">
        <f t="shared" si="9"/>
        <v>4754.8800111826786</v>
      </c>
      <c r="D156" s="15">
        <f ca="1">IFERROR((1+XIRR(C$13:C156,M$13:M156,20%))-1,"")</f>
        <v>0.15042030215263358</v>
      </c>
      <c r="E156" s="15">
        <f t="shared" ca="1" si="10"/>
        <v>0.15</v>
      </c>
      <c r="F156" s="8"/>
      <c r="G156" s="8"/>
      <c r="H156" s="8"/>
      <c r="I156" s="8"/>
      <c r="J156" s="8"/>
      <c r="K156" s="8"/>
      <c r="L156" s="8"/>
      <c r="M156" s="22">
        <f t="shared" ca="1" si="8"/>
        <v>46446</v>
      </c>
    </row>
    <row r="157" spans="1:13" x14ac:dyDescent="0.25">
      <c r="A157" s="9">
        <f t="shared" si="11"/>
        <v>5162.2824932797503</v>
      </c>
      <c r="B157" s="9">
        <f>A$7*(1+$A$8)^((COUNT(B$13:B156))/12)+IF(MOD(COUNT(B$13:B156),$H$7)=0,E$7*(1+$E$8)^((COUNT(B$13:B156))/12),0)</f>
        <v>357.71389451902456</v>
      </c>
      <c r="C157" s="9">
        <f t="shared" si="9"/>
        <v>4804.5685987607258</v>
      </c>
      <c r="D157" s="15">
        <f ca="1">IFERROR((1+XIRR(C$13:C157,M$13:M157,20%))-1,"")</f>
        <v>0.15223140120506273</v>
      </c>
      <c r="E157" s="15">
        <f t="shared" ca="1" si="10"/>
        <v>0.15</v>
      </c>
      <c r="F157" s="8"/>
      <c r="G157" s="8"/>
      <c r="H157" s="8"/>
      <c r="I157" s="8"/>
      <c r="J157" s="8"/>
      <c r="K157" s="8"/>
      <c r="L157" s="8"/>
      <c r="M157" s="22">
        <f t="shared" ca="1" si="8"/>
        <v>46477</v>
      </c>
    </row>
    <row r="158" spans="1:13" x14ac:dyDescent="0.25">
      <c r="A158" s="9">
        <f t="shared" si="11"/>
        <v>5213.9342249389756</v>
      </c>
      <c r="B158" s="9">
        <f>A$7*(1+$A$8)^((COUNT(B$13:B157))/12)+IF(MOD(COUNT(B$13:B157),$H$7)=0,E$7*(1+$E$8)^((COUNT(B$13:B157))/12),0)</f>
        <v>359.17126520442582</v>
      </c>
      <c r="C158" s="9">
        <f t="shared" si="9"/>
        <v>4854.7629597345494</v>
      </c>
      <c r="D158" s="15">
        <f ca="1">IFERROR((1+XIRR(C$13:C158,M$13:M158,20%))-1,"")</f>
        <v>0.15399816632270813</v>
      </c>
      <c r="E158" s="15">
        <f t="shared" ca="1" si="10"/>
        <v>0.15</v>
      </c>
      <c r="F158" s="8"/>
      <c r="G158" s="8"/>
      <c r="H158" s="8"/>
      <c r="I158" s="8"/>
      <c r="J158" s="8"/>
      <c r="K158" s="8"/>
      <c r="L158" s="8"/>
      <c r="M158" s="22">
        <f t="shared" ca="1" si="8"/>
        <v>46507</v>
      </c>
    </row>
    <row r="159" spans="1:13" x14ac:dyDescent="0.25">
      <c r="A159" s="9">
        <f t="shared" si="11"/>
        <v>5266.1027631439238</v>
      </c>
      <c r="B159" s="9">
        <f>A$7*(1+$A$8)^((COUNT(B$13:B158))/12)+IF(MOD(COUNT(B$13:B158),$H$7)=0,E$7*(1+$E$8)^((COUNT(B$13:B158))/12),0)</f>
        <v>360.63457339839846</v>
      </c>
      <c r="C159" s="9">
        <f t="shared" si="9"/>
        <v>4905.4681897455257</v>
      </c>
      <c r="D159" s="15">
        <f ca="1">IFERROR((1+XIRR(C$13:C159,M$13:M159,20%))-1,"")</f>
        <v>0.15572155117988595</v>
      </c>
      <c r="E159" s="15">
        <f t="shared" ca="1" si="10"/>
        <v>0.16</v>
      </c>
      <c r="F159" s="8"/>
      <c r="G159" s="8"/>
      <c r="H159" s="8"/>
      <c r="I159" s="8"/>
      <c r="J159" s="8"/>
      <c r="K159" s="8"/>
      <c r="L159" s="8"/>
      <c r="M159" s="22">
        <f t="shared" ca="1" si="8"/>
        <v>46538</v>
      </c>
    </row>
    <row r="160" spans="1:13" x14ac:dyDescent="0.25">
      <c r="A160" s="9">
        <f t="shared" si="11"/>
        <v>5318.793278853962</v>
      </c>
      <c r="B160" s="9">
        <f>A$7*(1+$A$8)^((COUNT(B$13:B159))/12)+IF(MOD(COUNT(B$13:B159),$H$7)=0,E$7*(1+$E$8)^((COUNT(B$13:B159))/12),0)</f>
        <v>362.10384329108672</v>
      </c>
      <c r="C160" s="9">
        <f t="shared" si="9"/>
        <v>4956.6894355628756</v>
      </c>
      <c r="D160" s="15">
        <f ca="1">IFERROR((1+XIRR(C$13:C160,M$13:M160,20%))-1,"")</f>
        <v>0.15740382075309745</v>
      </c>
      <c r="E160" s="15">
        <f t="shared" ca="1" si="10"/>
        <v>0.16</v>
      </c>
      <c r="F160" s="8"/>
      <c r="G160" s="8"/>
      <c r="H160" s="8"/>
      <c r="I160" s="8"/>
      <c r="J160" s="8"/>
      <c r="K160" s="8"/>
      <c r="L160" s="8"/>
      <c r="M160" s="22">
        <f t="shared" ca="1" si="8"/>
        <v>46568</v>
      </c>
    </row>
    <row r="161" spans="1:13" x14ac:dyDescent="0.25">
      <c r="A161" s="9">
        <f t="shared" si="11"/>
        <v>5372.010994767008</v>
      </c>
      <c r="B161" s="9">
        <f>A$7*(1+$A$8)^((COUNT(B$13:B160))/12)+IF(MOD(COUNT(B$13:B160),$H$7)=0,E$7*(1+$E$8)^((COUNT(B$13:B160))/12),0)</f>
        <v>363.5790991711894</v>
      </c>
      <c r="C161" s="9">
        <f t="shared" si="9"/>
        <v>5008.4318955958188</v>
      </c>
      <c r="D161" s="15">
        <f ca="1">IFERROR((1+XIRR(C$13:C161,M$13:M161,20%))-1,"")</f>
        <v>0.15904577374458317</v>
      </c>
      <c r="E161" s="15">
        <f t="shared" ca="1" si="10"/>
        <v>0.16</v>
      </c>
      <c r="F161" s="8"/>
      <c r="G161" s="8"/>
      <c r="H161" s="8"/>
      <c r="I161" s="8"/>
      <c r="J161" s="8"/>
      <c r="K161" s="8"/>
      <c r="L161" s="8"/>
      <c r="M161" s="22">
        <f t="shared" ca="1" si="8"/>
        <v>46599</v>
      </c>
    </row>
    <row r="162" spans="1:13" x14ac:dyDescent="0.25">
      <c r="A162" s="9">
        <f t="shared" si="11"/>
        <v>5425.7611858372038</v>
      </c>
      <c r="B162" s="9">
        <f>A$7*(1+$A$8)^((COUNT(B$13:B161))/12)+IF(MOD(COUNT(B$13:B161),$H$7)=0,E$7*(1+$E$8)^((COUNT(B$13:B161))/12),0)</f>
        <v>365.06036542636019</v>
      </c>
      <c r="C162" s="9">
        <f t="shared" si="9"/>
        <v>5060.7008204108433</v>
      </c>
      <c r="D162" s="15">
        <f ca="1">IFERROR((1+XIRR(C$13:C162,M$13:M162,20%))-1,"")</f>
        <v>0.16064884066581731</v>
      </c>
      <c r="E162" s="15">
        <f t="shared" ca="1" si="10"/>
        <v>0.16</v>
      </c>
      <c r="F162" s="8"/>
      <c r="G162" s="8"/>
      <c r="H162" s="8"/>
      <c r="I162" s="8"/>
      <c r="J162" s="8"/>
      <c r="K162" s="8"/>
      <c r="L162" s="8"/>
      <c r="M162" s="22">
        <f t="shared" ca="1" si="8"/>
        <v>46630</v>
      </c>
    </row>
    <row r="163" spans="1:13" x14ac:dyDescent="0.25">
      <c r="A163" s="9">
        <f t="shared" si="11"/>
        <v>5480.0491797977693</v>
      </c>
      <c r="B163" s="9">
        <f>A$7*(1+$A$8)^((COUNT(B$13:B162))/12)+IF(MOD(COUNT(B$13:B162),$H$7)=0,E$7*(1+$E$8)^((COUNT(B$13:B162))/12),0)</f>
        <v>366.547666543611</v>
      </c>
      <c r="C163" s="9">
        <f t="shared" si="9"/>
        <v>5113.5015132541585</v>
      </c>
      <c r="D163" s="15">
        <f ca="1">IFERROR((1+XIRR(C$13:C163,M$13:M163,20%))-1,"")</f>
        <v>0.16221498847007743</v>
      </c>
      <c r="E163" s="15">
        <f t="shared" ca="1" si="10"/>
        <v>0.16</v>
      </c>
      <c r="F163" s="8"/>
      <c r="G163" s="8"/>
      <c r="H163" s="8"/>
      <c r="I163" s="8"/>
      <c r="J163" s="8"/>
      <c r="K163" s="8"/>
      <c r="L163" s="8"/>
      <c r="M163" s="22">
        <f t="shared" ca="1" si="8"/>
        <v>46660</v>
      </c>
    </row>
    <row r="164" spans="1:13" x14ac:dyDescent="0.25">
      <c r="A164" s="9">
        <f t="shared" si="11"/>
        <v>5534.8803576890896</v>
      </c>
      <c r="B164" s="9">
        <f>A$7*(1+$A$8)^((COUNT(B$13:B163))/12)+IF(MOD(COUNT(B$13:B163),$H$7)=0,E$7*(1+$E$8)^((COUNT(B$13:B163))/12),0)</f>
        <v>368.04102710971716</v>
      </c>
      <c r="C164" s="9">
        <f t="shared" si="9"/>
        <v>5166.8393305793725</v>
      </c>
      <c r="D164" s="15">
        <f ca="1">IFERROR((1+XIRR(C$13:C164,M$13:M164,20%))-1,"")</f>
        <v>0.16374486088752738</v>
      </c>
      <c r="E164" s="15">
        <f t="shared" ca="1" si="10"/>
        <v>0.16</v>
      </c>
      <c r="F164" s="8"/>
      <c r="G164" s="8"/>
      <c r="H164" s="8"/>
      <c r="I164" s="8"/>
      <c r="J164" s="8"/>
      <c r="K164" s="8"/>
      <c r="L164" s="8"/>
      <c r="M164" s="22">
        <f t="shared" ca="1" si="8"/>
        <v>46691</v>
      </c>
    </row>
    <row r="165" spans="1:13" x14ac:dyDescent="0.25">
      <c r="A165" s="9">
        <f t="shared" si="11"/>
        <v>5590.2601543920864</v>
      </c>
      <c r="B165" s="9">
        <f>A$7*(1+$A$8)^((COUNT(B$13:B164))/12)+IF(MOD(COUNT(B$13:B164),$H$7)=0,E$7*(1+$E$8)^((COUNT(B$13:B164))/12),0)</f>
        <v>369.54047181162315</v>
      </c>
      <c r="C165" s="9">
        <f t="shared" si="9"/>
        <v>5220.7196825804631</v>
      </c>
      <c r="D165" s="15">
        <f ca="1">IFERROR((1+XIRR(C$13:C165,M$13:M165,20%))-1,"")</f>
        <v>0.16524028182029715</v>
      </c>
      <c r="E165" s="15">
        <f t="shared" ca="1" si="10"/>
        <v>0.17</v>
      </c>
      <c r="F165" s="8"/>
      <c r="G165" s="8"/>
      <c r="H165" s="8"/>
      <c r="I165" s="8"/>
      <c r="J165" s="8"/>
      <c r="K165" s="8"/>
      <c r="L165" s="8"/>
      <c r="M165" s="22">
        <f t="shared" ca="1" si="8"/>
        <v>46721</v>
      </c>
    </row>
    <row r="166" spans="1:13" x14ac:dyDescent="0.25">
      <c r="A166" s="9">
        <f t="shared" si="11"/>
        <v>5646.1940591669236</v>
      </c>
      <c r="B166" s="9">
        <f>A$7*(1+$A$8)^((COUNT(B$13:B165))/12)+IF(MOD(COUNT(B$13:B165),$H$7)=0,E$7*(1+$E$8)^((COUNT(B$13:B165))/12),0)</f>
        <v>371.04602543685149</v>
      </c>
      <c r="C166" s="9">
        <f t="shared" si="9"/>
        <v>5275.1480337300718</v>
      </c>
      <c r="D166" s="15">
        <f ca="1">IFERROR((1+XIRR(C$13:C166,M$13:M166,20%))-1,"")</f>
        <v>0.16670177578926082</v>
      </c>
      <c r="E166" s="15">
        <f t="shared" ca="1" si="10"/>
        <v>0.17</v>
      </c>
      <c r="F166" s="8"/>
      <c r="G166" s="8"/>
      <c r="H166" s="8"/>
      <c r="I166" s="8"/>
      <c r="J166" s="8"/>
      <c r="K166" s="8"/>
      <c r="L166" s="8"/>
      <c r="M166" s="22">
        <f t="shared" ca="1" si="8"/>
        <v>46752</v>
      </c>
    </row>
    <row r="167" spans="1:13" x14ac:dyDescent="0.25">
      <c r="A167" s="9">
        <f t="shared" si="11"/>
        <v>5702.687616197104</v>
      </c>
      <c r="B167" s="9">
        <f>A$7*(1+$A$8)^((COUNT(B$13:B166))/12)+IF(MOD(COUNT(B$13:B166),$H$7)=0,E$7*(1+$E$8)^((COUNT(B$13:B166))/12),0)</f>
        <v>372.55771287391195</v>
      </c>
      <c r="C167" s="9">
        <f t="shared" si="9"/>
        <v>5330.1299033231917</v>
      </c>
      <c r="D167" s="15">
        <f ca="1">IFERROR((1+XIRR(C$13:C167,M$13:M167,20%))-1,"")</f>
        <v>0.16813045144081107</v>
      </c>
      <c r="E167" s="15">
        <f t="shared" ca="1" si="10"/>
        <v>0.17</v>
      </c>
      <c r="F167" s="8"/>
      <c r="G167" s="8"/>
      <c r="H167" s="8"/>
      <c r="I167" s="8"/>
      <c r="J167" s="8"/>
      <c r="K167" s="8"/>
      <c r="L167" s="8"/>
      <c r="M167" s="22">
        <f t="shared" ca="1" si="8"/>
        <v>46783</v>
      </c>
    </row>
    <row r="168" spans="1:13" x14ac:dyDescent="0.25">
      <c r="A168" s="9">
        <f t="shared" si="11"/>
        <v>5759.7464251390111</v>
      </c>
      <c r="B168" s="9">
        <f>A$7*(1+$A$8)^((COUNT(B$13:B167))/12)+IF(MOD(COUNT(B$13:B167),$H$7)=0,E$7*(1+$E$8)^((COUNT(B$13:B167))/12),0)</f>
        <v>374.07555911271322</v>
      </c>
      <c r="C168" s="9">
        <f t="shared" si="9"/>
        <v>5385.6708660262975</v>
      </c>
      <c r="D168" s="15">
        <f ca="1">IFERROR((1+XIRR(C$13:C168,M$13:M168,20%))-1,"")</f>
        <v>0.16952854990959176</v>
      </c>
      <c r="E168" s="15">
        <f t="shared" ca="1" si="10"/>
        <v>0.17</v>
      </c>
      <c r="F168" s="8"/>
      <c r="G168" s="8"/>
      <c r="H168" s="8"/>
      <c r="I168" s="8"/>
      <c r="J168" s="8"/>
      <c r="K168" s="8"/>
      <c r="L168" s="8"/>
      <c r="M168" s="22">
        <f t="shared" ca="1" si="8"/>
        <v>46812</v>
      </c>
    </row>
    <row r="169" spans="1:13" x14ac:dyDescent="0.25">
      <c r="A169" s="9">
        <f t="shared" si="11"/>
        <v>5817.3761416769466</v>
      </c>
      <c r="B169" s="9">
        <f>A$7*(1+$A$8)^((COUNT(B$13:B168))/12)+IF(MOD(COUNT(B$13:B168),$H$7)=0,E$7*(1+$E$8)^((COUNT(B$13:B168))/12),0)</f>
        <v>375.59958924497585</v>
      </c>
      <c r="C169" s="9">
        <f t="shared" si="9"/>
        <v>5441.7765524319711</v>
      </c>
      <c r="D169" s="15">
        <f ca="1">IFERROR((1+XIRR(C$13:C169,M$13:M169,20%))-1,"")</f>
        <v>0.17089584469795227</v>
      </c>
      <c r="E169" s="15">
        <f t="shared" ca="1" si="10"/>
        <v>0.17</v>
      </c>
      <c r="F169" s="8"/>
      <c r="G169" s="8"/>
      <c r="H169" s="8"/>
      <c r="I169" s="8"/>
      <c r="J169" s="8"/>
      <c r="K169" s="8"/>
      <c r="L169" s="8"/>
      <c r="M169" s="22">
        <f t="shared" ca="1" si="8"/>
        <v>46843</v>
      </c>
    </row>
    <row r="170" spans="1:13" x14ac:dyDescent="0.25">
      <c r="A170" s="9">
        <f t="shared" si="11"/>
        <v>5875.5824780837274</v>
      </c>
      <c r="B170" s="9">
        <f>A$7*(1+$A$8)^((COUNT(B$13:B169))/12)+IF(MOD(COUNT(B$13:B169),$H$7)=0,E$7*(1+$E$8)^((COUNT(B$13:B169))/12),0)</f>
        <v>377.12982846464718</v>
      </c>
      <c r="C170" s="9">
        <f t="shared" si="9"/>
        <v>5498.4526496190801</v>
      </c>
      <c r="D170" s="15">
        <f ca="1">IFERROR((1+XIRR(C$13:C170,M$13:M170,20%))-1,"")</f>
        <v>0.17223387360572806</v>
      </c>
      <c r="E170" s="15">
        <f t="shared" ca="1" si="10"/>
        <v>0.17</v>
      </c>
      <c r="F170" s="8"/>
      <c r="G170" s="8"/>
      <c r="H170" s="8"/>
      <c r="I170" s="8"/>
      <c r="J170" s="8"/>
      <c r="K170" s="8"/>
      <c r="L170" s="8"/>
      <c r="M170" s="22">
        <f t="shared" ca="1" si="8"/>
        <v>46873</v>
      </c>
    </row>
    <row r="171" spans="1:13" x14ac:dyDescent="0.25">
      <c r="A171" s="9">
        <f t="shared" si="11"/>
        <v>5934.3712037868827</v>
      </c>
      <c r="B171" s="9">
        <f>A$7*(1+$A$8)^((COUNT(B$13:B170))/12)+IF(MOD(COUNT(B$13:B170),$H$7)=0,E$7*(1+$E$8)^((COUNT(B$13:B170))/12),0)</f>
        <v>378.66630206831837</v>
      </c>
      <c r="C171" s="9">
        <f t="shared" si="9"/>
        <v>5555.7049017185645</v>
      </c>
      <c r="D171" s="15">
        <f ca="1">IFERROR((1+XIRR(C$13:C171,M$13:M171,20%))-1,"")</f>
        <v>0.17354297041892996</v>
      </c>
      <c r="E171" s="15">
        <f t="shared" ca="1" si="10"/>
        <v>0.17</v>
      </c>
      <c r="F171" s="8"/>
      <c r="G171" s="8"/>
      <c r="H171" s="8"/>
      <c r="I171" s="8"/>
      <c r="J171" s="8"/>
      <c r="K171" s="8"/>
      <c r="L171" s="8"/>
      <c r="M171" s="22">
        <f t="shared" ca="1" si="8"/>
        <v>46904</v>
      </c>
    </row>
    <row r="172" spans="1:13" x14ac:dyDescent="0.25">
      <c r="A172" s="9">
        <f t="shared" si="11"/>
        <v>5993.7481459405253</v>
      </c>
      <c r="B172" s="9">
        <f>A$7*(1+$A$8)^((COUNT(B$13:B171))/12)+IF(MOD(COUNT(B$13:B171),$H$7)=0,E$7*(1+$E$8)^((COUNT(B$13:B171))/12),0)</f>
        <v>380.20903545564107</v>
      </c>
      <c r="C172" s="9">
        <f t="shared" si="9"/>
        <v>5613.5391104848841</v>
      </c>
      <c r="D172" s="15">
        <f ca="1">IFERROR((1+XIRR(C$13:C172,M$13:M172,20%))-1,"")</f>
        <v>0.1748245775699615</v>
      </c>
      <c r="E172" s="15">
        <f t="shared" ca="1" si="10"/>
        <v>0.17</v>
      </c>
      <c r="F172" s="8"/>
      <c r="G172" s="8"/>
      <c r="H172" s="8"/>
      <c r="I172" s="8"/>
      <c r="J172" s="8"/>
      <c r="K172" s="8"/>
      <c r="L172" s="8"/>
      <c r="M172" s="22">
        <f t="shared" ca="1" si="8"/>
        <v>46934</v>
      </c>
    </row>
    <row r="173" spans="1:13" x14ac:dyDescent="0.25">
      <c r="A173" s="9">
        <f t="shared" si="11"/>
        <v>6053.7191900029375</v>
      </c>
      <c r="B173" s="9">
        <f>A$7*(1+$A$8)^((COUNT(B$13:B172))/12)+IF(MOD(COUNT(B$13:B172),$H$7)=0,E$7*(1+$E$8)^((COUNT(B$13:B172))/12),0)</f>
        <v>381.75805412974887</v>
      </c>
      <c r="C173" s="9">
        <f t="shared" si="9"/>
        <v>5671.9611358731891</v>
      </c>
      <c r="D173" s="15">
        <f ca="1">IFERROR((1+XIRR(C$13:C173,M$13:M173,20%))-1,"")</f>
        <v>0.1760789573192596</v>
      </c>
      <c r="E173" s="15">
        <f t="shared" ca="1" si="10"/>
        <v>0.18</v>
      </c>
      <c r="F173" s="8"/>
      <c r="G173" s="8"/>
      <c r="H173" s="8"/>
      <c r="I173" s="8"/>
      <c r="J173" s="8"/>
      <c r="K173" s="8"/>
      <c r="L173" s="8"/>
      <c r="M173" s="22">
        <f t="shared" ca="1" si="8"/>
        <v>46965</v>
      </c>
    </row>
    <row r="174" spans="1:13" x14ac:dyDescent="0.25">
      <c r="A174" s="9">
        <f t="shared" si="11"/>
        <v>6114.2902803199413</v>
      </c>
      <c r="B174" s="9">
        <f>A$7*(1+$A$8)^((COUNT(B$13:B173))/12)+IF(MOD(COUNT(B$13:B173),$H$7)=0,E$7*(1+$E$8)^((COUNT(B$13:B173))/12),0)</f>
        <v>383.3133836976782</v>
      </c>
      <c r="C174" s="9">
        <f t="shared" si="9"/>
        <v>5730.9768966222628</v>
      </c>
      <c r="D174" s="15">
        <f ca="1">IFERROR((1+XIRR(C$13:C174,M$13:M174,20%))-1,"")</f>
        <v>0.17730690836906438</v>
      </c>
      <c r="E174" s="15">
        <f t="shared" ca="1" si="10"/>
        <v>0.18</v>
      </c>
      <c r="F174" s="8"/>
      <c r="G174" s="8"/>
      <c r="H174" s="8"/>
      <c r="I174" s="8"/>
      <c r="J174" s="8"/>
      <c r="K174" s="8"/>
      <c r="L174" s="8"/>
      <c r="M174" s="22">
        <f t="shared" ca="1" si="8"/>
        <v>46996</v>
      </c>
    </row>
    <row r="175" spans="1:13" x14ac:dyDescent="0.25">
      <c r="A175" s="9">
        <f t="shared" si="11"/>
        <v>6175.4674207141024</v>
      </c>
      <c r="B175" s="9">
        <f>A$7*(1+$A$8)^((COUNT(B$13:B174))/12)+IF(MOD(COUNT(B$13:B174),$H$7)=0,E$7*(1+$E$8)^((COUNT(B$13:B174))/12),0)</f>
        <v>384.8750498707916</v>
      </c>
      <c r="C175" s="9">
        <f t="shared" si="9"/>
        <v>5790.5923708433111</v>
      </c>
      <c r="D175" s="15">
        <f ca="1">IFERROR((1+XIRR(C$13:C175,M$13:M175,20%))-1,"")</f>
        <v>0.17850974202156067</v>
      </c>
      <c r="E175" s="15">
        <f t="shared" ca="1" si="10"/>
        <v>0.18</v>
      </c>
      <c r="F175" s="8"/>
      <c r="G175" s="8"/>
      <c r="H175" s="8"/>
      <c r="I175" s="8"/>
      <c r="J175" s="8"/>
      <c r="K175" s="8"/>
      <c r="L175" s="8"/>
      <c r="M175" s="22">
        <f t="shared" ca="1" si="8"/>
        <v>47026</v>
      </c>
    </row>
    <row r="176" spans="1:13" x14ac:dyDescent="0.25">
      <c r="A176" s="9">
        <f t="shared" si="11"/>
        <v>6237.2566750798314</v>
      </c>
      <c r="B176" s="9">
        <f>A$7*(1+$A$8)^((COUNT(B$13:B175))/12)+IF(MOD(COUNT(B$13:B175),$H$7)=0,E$7*(1+$E$8)^((COUNT(B$13:B175))/12),0)</f>
        <v>386.44307846520303</v>
      </c>
      <c r="C176" s="9">
        <f t="shared" si="9"/>
        <v>5850.8135966146283</v>
      </c>
      <c r="D176" s="15">
        <f ca="1">IFERROR((1+XIRR(C$13:C176,M$13:M176,20%))-1,"")</f>
        <v>0.17968766093254085</v>
      </c>
      <c r="E176" s="15">
        <f t="shared" ca="1" si="10"/>
        <v>0.18</v>
      </c>
      <c r="F176" s="8"/>
      <c r="G176" s="8"/>
      <c r="H176" s="8"/>
      <c r="I176" s="8"/>
      <c r="J176" s="8"/>
      <c r="K176" s="8"/>
      <c r="L176" s="8"/>
      <c r="M176" s="22">
        <f t="shared" ca="1" si="8"/>
        <v>47057</v>
      </c>
    </row>
    <row r="177" spans="1:13" x14ac:dyDescent="0.25">
      <c r="A177" s="9">
        <f t="shared" si="11"/>
        <v>6299.6641679844388</v>
      </c>
      <c r="B177" s="9">
        <f>A$7*(1+$A$8)^((COUNT(B$13:B176))/12)+IF(MOD(COUNT(B$13:B176),$H$7)=0,E$7*(1+$E$8)^((COUNT(B$13:B176))/12),0)</f>
        <v>388.01749540220436</v>
      </c>
      <c r="C177" s="9">
        <f t="shared" si="9"/>
        <v>5911.6466725822347</v>
      </c>
      <c r="D177" s="15">
        <f ca="1">IFERROR((1+XIRR(C$13:C177,M$13:M177,20%))-1,"")</f>
        <v>0.18084188103675847</v>
      </c>
      <c r="E177" s="15">
        <f t="shared" ca="1" si="10"/>
        <v>0.18</v>
      </c>
      <c r="F177" s="8"/>
      <c r="G177" s="8"/>
      <c r="H177" s="8"/>
      <c r="I177" s="8"/>
      <c r="J177" s="8"/>
      <c r="K177" s="8"/>
      <c r="L177" s="8"/>
      <c r="M177" s="22">
        <f t="shared" ca="1" si="8"/>
        <v>47087</v>
      </c>
    </row>
    <row r="178" spans="1:13" x14ac:dyDescent="0.25">
      <c r="A178" s="9">
        <f t="shared" si="11"/>
        <v>6362.6960852752027</v>
      </c>
      <c r="B178" s="9">
        <f>A$7*(1+$A$8)^((COUNT(B$13:B177))/12)+IF(MOD(COUNT(B$13:B177),$H$7)=0,E$7*(1+$E$8)^((COUNT(B$13:B177))/12),0)</f>
        <v>389.59832670869412</v>
      </c>
      <c r="C178" s="9">
        <f t="shared" si="9"/>
        <v>5973.0977585665087</v>
      </c>
      <c r="D178" s="15">
        <f ca="1">IFERROR((1+XIRR(C$13:C178,M$13:M178,20%))-1,"")</f>
        <v>0.18197256922721872</v>
      </c>
      <c r="E178" s="15">
        <f t="shared" ca="1" si="10"/>
        <v>0.18</v>
      </c>
      <c r="F178" s="8"/>
      <c r="G178" s="8"/>
      <c r="H178" s="8"/>
      <c r="I178" s="8"/>
      <c r="J178" s="8"/>
      <c r="K178" s="8"/>
      <c r="L178" s="8"/>
      <c r="M178" s="22">
        <f t="shared" ca="1" si="8"/>
        <v>47118</v>
      </c>
    </row>
    <row r="179" spans="1:13" x14ac:dyDescent="0.25">
      <c r="A179" s="9">
        <f t="shared" si="11"/>
        <v>6426.358674692513</v>
      </c>
      <c r="B179" s="9">
        <f>A$7*(1+$A$8)^((COUNT(B$13:B178))/12)+IF(MOD(COUNT(B$13:B178),$H$7)=0,E$7*(1+$E$8)^((COUNT(B$13:B178))/12),0)</f>
        <v>391.18559851760762</v>
      </c>
      <c r="C179" s="9">
        <f t="shared" si="9"/>
        <v>6035.173076174905</v>
      </c>
      <c r="D179" s="15">
        <f ca="1">IFERROR((1+XIRR(C$13:C179,M$13:M179,20%))-1,"")</f>
        <v>0.18308038115501413</v>
      </c>
      <c r="E179" s="15">
        <f t="shared" ca="1" si="10"/>
        <v>0.18</v>
      </c>
      <c r="F179" s="8"/>
      <c r="G179" s="8"/>
      <c r="H179" s="8"/>
      <c r="I179" s="8"/>
      <c r="J179" s="8"/>
      <c r="K179" s="8"/>
      <c r="L179" s="8"/>
      <c r="M179" s="22">
        <f t="shared" ca="1" si="8"/>
        <v>47149</v>
      </c>
    </row>
    <row r="180" spans="1:13" x14ac:dyDescent="0.25">
      <c r="A180" s="9">
        <f t="shared" si="11"/>
        <v>6490.6582464891471</v>
      </c>
      <c r="B180" s="9">
        <f>A$7*(1+$A$8)^((COUNT(B$13:B179))/12)+IF(MOD(COUNT(B$13:B179),$H$7)=0,E$7*(1+$E$8)^((COUNT(B$13:B179))/12),0)</f>
        <v>392.77933706834892</v>
      </c>
      <c r="C180" s="9">
        <f t="shared" si="9"/>
        <v>6097.8789094207987</v>
      </c>
      <c r="D180" s="15">
        <f ca="1">IFERROR((1+XIRR(C$13:C180,M$13:M180,20%))-1,"")</f>
        <v>0.18416742682456966</v>
      </c>
      <c r="E180" s="15">
        <f t="shared" ca="1" si="10"/>
        <v>0.18</v>
      </c>
      <c r="F180" s="8"/>
      <c r="G180" s="8"/>
      <c r="H180" s="8"/>
      <c r="I180" s="8"/>
      <c r="J180" s="8"/>
      <c r="K180" s="8"/>
      <c r="L180" s="8"/>
      <c r="M180" s="22">
        <f t="shared" ca="1" si="8"/>
        <v>47177</v>
      </c>
    </row>
    <row r="181" spans="1:13" x14ac:dyDescent="0.25">
      <c r="A181" s="9">
        <f t="shared" si="11"/>
        <v>6555.6011740557469</v>
      </c>
      <c r="B181" s="9">
        <f>A$7*(1+$A$8)^((COUNT(B$13:B180))/12)+IF(MOD(COUNT(B$13:B180),$H$7)=0,E$7*(1+$E$8)^((COUNT(B$13:B180))/12),0)</f>
        <v>394.37956870722462</v>
      </c>
      <c r="C181" s="9">
        <f t="shared" si="9"/>
        <v>6161.2216053485226</v>
      </c>
      <c r="D181" s="15">
        <f ca="1">IFERROR((1+XIRR(C$13:C181,M$13:M181,20%))-1,"")</f>
        <v>0.18523280024528499</v>
      </c>
      <c r="E181" s="15">
        <f t="shared" ca="1" si="10"/>
        <v>0.19</v>
      </c>
      <c r="F181" s="8"/>
      <c r="G181" s="8"/>
      <c r="H181" s="8"/>
      <c r="I181" s="8"/>
      <c r="J181" s="8"/>
      <c r="K181" s="8"/>
      <c r="L181" s="8"/>
      <c r="M181" s="22">
        <f t="shared" ca="1" si="8"/>
        <v>47208</v>
      </c>
    </row>
    <row r="182" spans="1:13" x14ac:dyDescent="0.25">
      <c r="A182" s="9">
        <f t="shared" si="11"/>
        <v>6621.193894552548</v>
      </c>
      <c r="B182" s="9">
        <f>A$7*(1+$A$8)^((COUNT(B$13:B181))/12)+IF(MOD(COUNT(B$13:B181),$H$7)=0,E$7*(1+$E$8)^((COUNT(B$13:B181))/12),0)</f>
        <v>395.98631988787946</v>
      </c>
      <c r="C182" s="9">
        <f t="shared" si="9"/>
        <v>6225.2075746646688</v>
      </c>
      <c r="D182" s="15">
        <f ca="1">IFERROR((1+XIRR(C$13:C182,M$13:M182,20%))-1,"")</f>
        <v>0.18627757430076608</v>
      </c>
      <c r="E182" s="15">
        <f t="shared" ca="1" si="10"/>
        <v>0.19</v>
      </c>
      <c r="F182" s="8"/>
      <c r="G182" s="8"/>
      <c r="H182" s="8"/>
      <c r="I182" s="8"/>
      <c r="J182" s="8"/>
      <c r="K182" s="8"/>
      <c r="L182" s="8"/>
      <c r="M182" s="22">
        <f t="shared" ca="1" si="8"/>
        <v>47238</v>
      </c>
    </row>
    <row r="183" spans="1:13" x14ac:dyDescent="0.25">
      <c r="A183" s="9">
        <f t="shared" si="11"/>
        <v>6687.4429095474343</v>
      </c>
      <c r="B183" s="9">
        <f>A$7*(1+$A$8)^((COUNT(B$13:B182))/12)+IF(MOD(COUNT(B$13:B182),$H$7)=0,E$7*(1+$E$8)^((COUNT(B$13:B182))/12),0)</f>
        <v>397.59961717173434</v>
      </c>
      <c r="C183" s="9">
        <f t="shared" si="9"/>
        <v>6289.8432923757</v>
      </c>
      <c r="D183" s="15">
        <f ca="1">IFERROR((1+XIRR(C$13:C183,M$13:M183,20%))-1,"")</f>
        <v>0.18730179667472835</v>
      </c>
      <c r="E183" s="15">
        <f t="shared" ca="1" si="10"/>
        <v>0.19</v>
      </c>
      <c r="F183" s="8"/>
      <c r="G183" s="8"/>
      <c r="H183" s="8"/>
      <c r="I183" s="8"/>
      <c r="J183" s="8"/>
      <c r="K183" s="8"/>
      <c r="L183" s="8"/>
      <c r="M183" s="22">
        <f t="shared" ca="1" si="8"/>
        <v>47269</v>
      </c>
    </row>
    <row r="184" spans="1:13" x14ac:dyDescent="0.25">
      <c r="A184" s="9">
        <f t="shared" si="11"/>
        <v>6754.3547856603736</v>
      </c>
      <c r="B184" s="9">
        <f>A$7*(1+$A$8)^((COUNT(B$13:B183))/12)+IF(MOD(COUNT(B$13:B183),$H$7)=0,E$7*(1+$E$8)^((COUNT(B$13:B183))/12),0)</f>
        <v>399.21948722842313</v>
      </c>
      <c r="C184" s="9">
        <f t="shared" si="9"/>
        <v>6355.1352984319501</v>
      </c>
      <c r="D184" s="15">
        <f ca="1">IFERROR((1+XIRR(C$13:C184,M$13:M184,20%))-1,"")</f>
        <v>0.18830650448799147</v>
      </c>
      <c r="E184" s="15">
        <f t="shared" ca="1" si="10"/>
        <v>0.19</v>
      </c>
      <c r="F184" s="8"/>
      <c r="G184" s="8"/>
      <c r="H184" s="8"/>
      <c r="I184" s="8"/>
      <c r="J184" s="8"/>
      <c r="K184" s="8"/>
      <c r="L184" s="8"/>
      <c r="M184" s="22">
        <f t="shared" ca="1" si="8"/>
        <v>47299</v>
      </c>
    </row>
    <row r="185" spans="1:13" x14ac:dyDescent="0.25">
      <c r="A185" s="9">
        <f t="shared" si="11"/>
        <v>6821.9361552143055</v>
      </c>
      <c r="B185" s="9">
        <f>A$7*(1+$A$8)^((COUNT(B$13:B184))/12)+IF(MOD(COUNT(B$13:B184),$H$7)=0,E$7*(1+$E$8)^((COUNT(B$13:B184))/12),0)</f>
        <v>400.84595683623638</v>
      </c>
      <c r="C185" s="9">
        <f t="shared" si="9"/>
        <v>6421.0901983780695</v>
      </c>
      <c r="D185" s="15">
        <f ca="1">IFERROR((1+XIRR(C$13:C185,M$13:M185,20%))-1,"")</f>
        <v>0.18929173350334172</v>
      </c>
      <c r="E185" s="15">
        <f t="shared" ca="1" si="10"/>
        <v>0.19</v>
      </c>
      <c r="F185" s="8"/>
      <c r="G185" s="8"/>
      <c r="H185" s="8"/>
      <c r="I185" s="8"/>
      <c r="J185" s="8"/>
      <c r="K185" s="8"/>
      <c r="L185" s="8"/>
      <c r="M185" s="22">
        <f t="shared" ca="1" si="8"/>
        <v>47330</v>
      </c>
    </row>
    <row r="186" spans="1:13" x14ac:dyDescent="0.25">
      <c r="A186" s="9">
        <f t="shared" si="11"/>
        <v>6890.1937168925369</v>
      </c>
      <c r="B186" s="9">
        <f>A$7*(1+$A$8)^((COUNT(B$13:B185))/12)+IF(MOD(COUNT(B$13:B185),$H$7)=0,E$7*(1+$E$8)^((COUNT(B$13:B185))/12),0)</f>
        <v>402.47905288256209</v>
      </c>
      <c r="C186" s="9">
        <f t="shared" si="9"/>
        <v>6487.7146640099745</v>
      </c>
      <c r="D186" s="15">
        <f ca="1">IFERROR((1+XIRR(C$13:C186,M$13:M186,20%))-1,"")</f>
        <v>0.19025798439979558</v>
      </c>
      <c r="E186" s="15">
        <f t="shared" ca="1" si="10"/>
        <v>0.19</v>
      </c>
      <c r="F186" s="8"/>
      <c r="G186" s="8"/>
      <c r="H186" s="8"/>
      <c r="I186" s="8"/>
      <c r="J186" s="8"/>
      <c r="K186" s="8"/>
      <c r="L186" s="8"/>
      <c r="M186" s="22">
        <f t="shared" ca="1" si="8"/>
        <v>47361</v>
      </c>
    </row>
    <row r="187" spans="1:13" x14ac:dyDescent="0.25">
      <c r="A187" s="9">
        <f t="shared" si="11"/>
        <v>6959.1342364027169</v>
      </c>
      <c r="B187" s="9">
        <f>A$7*(1+$A$8)^((COUNT(B$13:B186))/12)+IF(MOD(COUNT(B$13:B186),$H$7)=0,E$7*(1+$E$8)^((COUNT(B$13:B186))/12),0)</f>
        <v>404.1188023643312</v>
      </c>
      <c r="C187" s="9">
        <f t="shared" si="9"/>
        <v>6555.015434038386</v>
      </c>
      <c r="D187" s="15">
        <f ca="1">IFERROR((1+XIRR(C$13:C187,M$13:M187,20%))-1,"")</f>
        <v>0.19120621085166922</v>
      </c>
      <c r="E187" s="15">
        <f t="shared" ca="1" si="10"/>
        <v>0.19</v>
      </c>
      <c r="F187" s="8"/>
      <c r="G187" s="8"/>
      <c r="H187" s="8"/>
      <c r="I187" s="8"/>
      <c r="J187" s="8"/>
      <c r="K187" s="8"/>
      <c r="L187" s="8"/>
      <c r="M187" s="22">
        <f t="shared" ca="1" si="8"/>
        <v>47391</v>
      </c>
    </row>
    <row r="188" spans="1:13" x14ac:dyDescent="0.25">
      <c r="A188" s="9">
        <f t="shared" si="11"/>
        <v>7028.7645471474571</v>
      </c>
      <c r="B188" s="9">
        <f>A$7*(1+$A$8)^((COUNT(B$13:B187))/12)+IF(MOD(COUNT(B$13:B187),$H$7)=0,E$7*(1+$E$8)^((COUNT(B$13:B187))/12),0)</f>
        <v>405.76523238846323</v>
      </c>
      <c r="C188" s="9">
        <f t="shared" si="9"/>
        <v>6622.9993147589939</v>
      </c>
      <c r="D188" s="15">
        <f ca="1">IFERROR((1+XIRR(C$13:C188,M$13:M188,20%))-1,"")</f>
        <v>0.1921364128589631</v>
      </c>
      <c r="E188" s="15">
        <f t="shared" ca="1" si="10"/>
        <v>0.19</v>
      </c>
      <c r="F188" s="8"/>
      <c r="G188" s="8"/>
      <c r="H188" s="8"/>
      <c r="I188" s="8"/>
      <c r="J188" s="8"/>
      <c r="K188" s="8"/>
      <c r="L188" s="8"/>
      <c r="M188" s="22">
        <f t="shared" ca="1" si="8"/>
        <v>47422</v>
      </c>
    </row>
    <row r="189" spans="1:13" x14ac:dyDescent="0.25">
      <c r="A189" s="9">
        <f t="shared" si="11"/>
        <v>7099.0915509016586</v>
      </c>
      <c r="B189" s="9">
        <f>A$7*(1+$A$8)^((COUNT(B$13:B188))/12)+IF(MOD(COUNT(B$13:B188),$H$7)=0,E$7*(1+$E$8)^((COUNT(B$13:B188))/12),0)</f>
        <v>407.41837017231461</v>
      </c>
      <c r="C189" s="9">
        <f t="shared" si="9"/>
        <v>6691.6731807293436</v>
      </c>
      <c r="D189" s="15">
        <f ca="1">IFERROR((1+XIRR(C$13:C189,M$13:M189,20%))-1,"")</f>
        <v>0.19304948449134818</v>
      </c>
      <c r="E189" s="15">
        <f t="shared" ca="1" si="10"/>
        <v>0.19</v>
      </c>
      <c r="F189" s="8"/>
      <c r="G189" s="8"/>
      <c r="H189" s="8"/>
      <c r="I189" s="8"/>
      <c r="J189" s="8"/>
      <c r="K189" s="8"/>
      <c r="L189" s="8"/>
      <c r="M189" s="22">
        <f t="shared" ca="1" si="8"/>
        <v>47452</v>
      </c>
    </row>
    <row r="190" spans="1:13" x14ac:dyDescent="0.25">
      <c r="A190" s="9">
        <f t="shared" si="11"/>
        <v>7170.12221849662</v>
      </c>
      <c r="B190" s="9">
        <f>A$7*(1+$A$8)^((COUNT(B$13:B189))/12)+IF(MOD(COUNT(B$13:B189),$H$7)=0,E$7*(1+$E$8)^((COUNT(B$13:B189))/12),0)</f>
        <v>409.07824304412878</v>
      </c>
      <c r="C190" s="9">
        <f t="shared" si="9"/>
        <v>6761.0439754524914</v>
      </c>
      <c r="D190" s="15">
        <f ca="1">IFERROR((1+XIRR(C$13:C190,M$13:M190,20%))-1,"")</f>
        <v>0.19394542574882512</v>
      </c>
      <c r="E190" s="15">
        <f t="shared" ca="1" si="10"/>
        <v>0.19</v>
      </c>
      <c r="F190" s="8"/>
      <c r="G190" s="8"/>
      <c r="H190" s="8"/>
      <c r="I190" s="8"/>
      <c r="J190" s="8"/>
      <c r="K190" s="8"/>
      <c r="L190" s="8"/>
      <c r="M190" s="22">
        <f t="shared" ca="1" si="8"/>
        <v>47483</v>
      </c>
    </row>
    <row r="191" spans="1:13" x14ac:dyDescent="0.25">
      <c r="A191" s="9">
        <f t="shared" si="11"/>
        <v>7241.8635905109868</v>
      </c>
      <c r="B191" s="9">
        <f>A$7*(1+$A$8)^((COUNT(B$13:B190))/12)+IF(MOD(COUNT(B$13:B190),$H$7)=0,E$7*(1+$E$8)^((COUNT(B$13:B190))/12),0)</f>
        <v>410.74487844348806</v>
      </c>
      <c r="C191" s="9">
        <f t="shared" si="9"/>
        <v>6831.1187120674986</v>
      </c>
      <c r="D191" s="15">
        <f ca="1">IFERROR((1+XIRR(C$13:C191,M$13:M191,20%))-1,"")</f>
        <v>0.1948246538639069</v>
      </c>
      <c r="E191" s="15">
        <f t="shared" ca="1" si="10"/>
        <v>0.19</v>
      </c>
      <c r="F191" s="8"/>
      <c r="G191" s="8"/>
      <c r="H191" s="8"/>
      <c r="I191" s="8"/>
      <c r="J191" s="8"/>
      <c r="K191" s="8"/>
      <c r="L191" s="8"/>
      <c r="M191" s="22">
        <f t="shared" ca="1" si="8"/>
        <v>47514</v>
      </c>
    </row>
    <row r="192" spans="1:13" x14ac:dyDescent="0.25">
      <c r="A192" s="9">
        <f t="shared" si="11"/>
        <v>7314.322777968614</v>
      </c>
      <c r="B192" s="9">
        <f>A$7*(1+$A$8)^((COUNT(B$13:B191))/12)+IF(MOD(COUNT(B$13:B191),$H$7)=0,E$7*(1+$E$8)^((COUNT(B$13:B191))/12),0)</f>
        <v>412.41830392176632</v>
      </c>
      <c r="C192" s="9">
        <f t="shared" si="9"/>
        <v>6901.904474046848</v>
      </c>
      <c r="D192" s="15">
        <f ca="1">IFERROR((1+XIRR(C$13:C192,M$13:M192,20%))-1,"")</f>
        <v>0.19568884968757638</v>
      </c>
      <c r="E192" s="15">
        <f t="shared" ca="1" si="10"/>
        <v>0.2</v>
      </c>
      <c r="F192" s="8"/>
      <c r="G192" s="8"/>
      <c r="H192" s="8"/>
      <c r="I192" s="8"/>
      <c r="J192" s="8"/>
      <c r="K192" s="8"/>
      <c r="L192" s="8"/>
      <c r="M192" s="22">
        <f t="shared" ca="1" si="8"/>
        <v>47542</v>
      </c>
    </row>
    <row r="193" spans="1:13" x14ac:dyDescent="0.25">
      <c r="A193" s="9">
        <f t="shared" si="11"/>
        <v>7387.5069630434155</v>
      </c>
      <c r="B193" s="9">
        <f>A$7*(1+$A$8)^((COUNT(B$13:B192))/12)+IF(MOD(COUNT(B$13:B192),$H$7)=0,E$7*(1+$E$8)^((COUNT(B$13:B192))/12),0)</f>
        <v>414.09854714258591</v>
      </c>
      <c r="C193" s="9">
        <f t="shared" si="9"/>
        <v>6973.4084159008298</v>
      </c>
      <c r="D193" s="15">
        <f ca="1">IFERROR((1+XIRR(C$13:C193,M$13:M193,20%))-1,"")</f>
        <v>0.1965371191501617</v>
      </c>
      <c r="E193" s="15">
        <f t="shared" ca="1" si="10"/>
        <v>0.2</v>
      </c>
      <c r="F193" s="8"/>
      <c r="G193" s="8"/>
      <c r="H193" s="8"/>
      <c r="I193" s="8"/>
      <c r="J193" s="8"/>
      <c r="K193" s="8"/>
      <c r="L193" s="8"/>
      <c r="M193" s="22">
        <f t="shared" ca="1" si="8"/>
        <v>47573</v>
      </c>
    </row>
    <row r="194" spans="1:13" x14ac:dyDescent="0.25">
      <c r="A194" s="9">
        <f t="shared" si="11"/>
        <v>7461.4233997712608</v>
      </c>
      <c r="B194" s="9">
        <f>A$7*(1+$A$8)^((COUNT(B$13:B193))/12)+IF(MOD(COUNT(B$13:B193),$H$7)=0,E$7*(1+$E$8)^((COUNT(B$13:B193))/12),0)</f>
        <v>73178.271915280158</v>
      </c>
      <c r="C194" s="9">
        <f t="shared" si="9"/>
        <v>-65716.8485155089</v>
      </c>
      <c r="D194" s="15">
        <f ca="1">IFERROR((1+XIRR(C$13:C194,M$13:M194,20%))-1,"")</f>
        <v>0.18816552758216853</v>
      </c>
      <c r="E194" s="15">
        <f t="shared" ca="1" si="10"/>
        <v>0.19</v>
      </c>
      <c r="F194" s="8"/>
      <c r="G194" s="8"/>
      <c r="H194" s="8"/>
      <c r="I194" s="8"/>
      <c r="J194" s="8"/>
      <c r="K194" s="8"/>
      <c r="L194" s="8"/>
      <c r="M194" s="22">
        <f t="shared" ca="1" si="8"/>
        <v>47603</v>
      </c>
    </row>
    <row r="195" spans="1:13" x14ac:dyDescent="0.25">
      <c r="A195" s="9">
        <f t="shared" si="11"/>
        <v>7536.0794147689976</v>
      </c>
      <c r="B195" s="9">
        <f>A$7*(1+$A$8)^((COUNT(B$13:B194))/12)+IF(MOD(COUNT(B$13:B194),$H$7)=0,E$7*(1+$E$8)^((COUNT(B$13:B194))/12),0)</f>
        <v>417.47959803032109</v>
      </c>
      <c r="C195" s="9">
        <f t="shared" si="9"/>
        <v>7118.599816738677</v>
      </c>
      <c r="D195" s="15">
        <f ca="1">IFERROR((1+XIRR(C$13:C195,M$13:M195,20%))-1,"")</f>
        <v>0.18911634087562557</v>
      </c>
      <c r="E195" s="15">
        <f t="shared" ca="1" si="10"/>
        <v>0.19</v>
      </c>
      <c r="F195" s="8"/>
      <c r="G195" s="8"/>
      <c r="H195" s="8"/>
      <c r="I195" s="8"/>
      <c r="J195" s="8"/>
      <c r="K195" s="8"/>
      <c r="L195" s="8"/>
      <c r="M195" s="22">
        <f t="shared" ca="1" si="8"/>
        <v>47634</v>
      </c>
    </row>
    <row r="196" spans="1:13" x14ac:dyDescent="0.25">
      <c r="A196" s="9">
        <f t="shared" si="11"/>
        <v>7611.4824079606688</v>
      </c>
      <c r="B196" s="9">
        <f>A$7*(1+$A$8)^((COUNT(B$13:B195))/12)+IF(MOD(COUNT(B$13:B195),$H$7)=0,E$7*(1+$E$8)^((COUNT(B$13:B195))/12),0)</f>
        <v>419.1804615898443</v>
      </c>
      <c r="C196" s="9">
        <f t="shared" si="9"/>
        <v>7192.3019463708242</v>
      </c>
      <c r="D196" s="15">
        <f ca="1">IFERROR((1+XIRR(C$13:C196,M$13:M196,20%))-1,"")</f>
        <v>0.1900484979152679</v>
      </c>
      <c r="E196" s="15">
        <f t="shared" ca="1" si="10"/>
        <v>0.19</v>
      </c>
      <c r="F196" s="8"/>
      <c r="G196" s="8"/>
      <c r="H196" s="8"/>
      <c r="I196" s="8"/>
      <c r="J196" s="8"/>
      <c r="K196" s="8"/>
      <c r="L196" s="8"/>
      <c r="M196" s="22">
        <f t="shared" ca="1" si="8"/>
        <v>47664</v>
      </c>
    </row>
    <row r="197" spans="1:13" x14ac:dyDescent="0.25">
      <c r="A197" s="9">
        <f t="shared" si="11"/>
        <v>7687.639853310995</v>
      </c>
      <c r="B197" s="9">
        <f>A$7*(1+$A$8)^((COUNT(B$13:B196))/12)+IF(MOD(COUNT(B$13:B196),$H$7)=0,E$7*(1+$E$8)^((COUNT(B$13:B196))/12),0)</f>
        <v>420.88825467804816</v>
      </c>
      <c r="C197" s="9">
        <f t="shared" si="9"/>
        <v>7266.7515986329472</v>
      </c>
      <c r="D197" s="15">
        <f ca="1">IFERROR((1+XIRR(C$13:C197,M$13:M197,20%))-1,"")</f>
        <v>0.19096208214759836</v>
      </c>
      <c r="E197" s="15">
        <f t="shared" ca="1" si="10"/>
        <v>0.19</v>
      </c>
      <c r="F197" s="8"/>
      <c r="G197" s="8"/>
      <c r="H197" s="8"/>
      <c r="I197" s="8"/>
      <c r="J197" s="8"/>
      <c r="K197" s="8"/>
      <c r="L197" s="8"/>
      <c r="M197" s="22">
        <f t="shared" ca="1" si="8"/>
        <v>47695</v>
      </c>
    </row>
    <row r="198" spans="1:13" x14ac:dyDescent="0.25">
      <c r="A198" s="9">
        <f t="shared" si="11"/>
        <v>7764.5592995661937</v>
      </c>
      <c r="B198" s="9">
        <f>A$7*(1+$A$8)^((COUNT(B$13:B197))/12)+IF(MOD(COUNT(B$13:B197),$H$7)=0,E$7*(1+$E$8)^((COUNT(B$13:B197))/12),0)</f>
        <v>422.60300552669025</v>
      </c>
      <c r="C198" s="9">
        <f t="shared" si="9"/>
        <v>7341.9562940395035</v>
      </c>
      <c r="D198" s="15">
        <f ca="1">IFERROR((1+XIRR(C$13:C198,M$13:M198,20%))-1,"")</f>
        <v>0.19185763001441947</v>
      </c>
      <c r="E198" s="15">
        <f t="shared" ca="1" si="10"/>
        <v>0.19</v>
      </c>
      <c r="F198" s="8"/>
      <c r="G198" s="8"/>
      <c r="H198" s="8"/>
      <c r="I198" s="8"/>
      <c r="J198" s="8"/>
      <c r="K198" s="8"/>
      <c r="L198" s="8"/>
      <c r="M198" s="22">
        <f t="shared" ca="1" si="8"/>
        <v>47726</v>
      </c>
    </row>
    <row r="199" spans="1:13" x14ac:dyDescent="0.25">
      <c r="A199" s="9">
        <f t="shared" si="11"/>
        <v>7842.2483710022152</v>
      </c>
      <c r="B199" s="9">
        <f>A$7*(1+$A$8)^((COUNT(B$13:B198))/12)+IF(MOD(COUNT(B$13:B198),$H$7)=0,E$7*(1+$E$8)^((COUNT(B$13:B198))/12),0)</f>
        <v>424.32474248254783</v>
      </c>
      <c r="C199" s="9">
        <f t="shared" si="9"/>
        <v>7417.9236285196675</v>
      </c>
      <c r="D199" s="15">
        <f ca="1">IFERROR((1+XIRR(C$13:C199,M$13:M199,20%))-1,"")</f>
        <v>0.19273605942726135</v>
      </c>
      <c r="E199" s="15">
        <f t="shared" ca="1" si="10"/>
        <v>0.19</v>
      </c>
      <c r="F199" s="8"/>
      <c r="G199" s="8"/>
      <c r="H199" s="8"/>
      <c r="I199" s="8"/>
      <c r="J199" s="8"/>
      <c r="K199" s="8"/>
      <c r="L199" s="8"/>
      <c r="M199" s="22">
        <f t="shared" ca="1" si="8"/>
        <v>47756</v>
      </c>
    </row>
    <row r="200" spans="1:13" x14ac:dyDescent="0.25">
      <c r="A200" s="9">
        <f t="shared" si="11"/>
        <v>7920.7147681804627</v>
      </c>
      <c r="B200" s="9">
        <f>A$7*(1+$A$8)^((COUNT(B$13:B199))/12)+IF(MOD(COUNT(B$13:B199),$H$7)=0,E$7*(1+$E$8)^((COUNT(B$13:B199))/12),0)</f>
        <v>426.05349400788634</v>
      </c>
      <c r="C200" s="9">
        <f t="shared" si="9"/>
        <v>7494.6612741725767</v>
      </c>
      <c r="D200" s="15">
        <f ca="1">IFERROR((1+XIRR(C$13:C200,M$13:M200,20%))-1,"")</f>
        <v>0.19359741806983943</v>
      </c>
      <c r="E200" s="15">
        <f t="shared" ca="1" si="10"/>
        <v>0.19</v>
      </c>
      <c r="F200" s="8"/>
      <c r="G200" s="8"/>
      <c r="H200" s="8"/>
      <c r="I200" s="8"/>
      <c r="J200" s="8"/>
      <c r="K200" s="8"/>
      <c r="L200" s="8"/>
      <c r="M200" s="22">
        <f t="shared" ca="1" si="8"/>
        <v>47787</v>
      </c>
    </row>
    <row r="201" spans="1:13" x14ac:dyDescent="0.25">
      <c r="A201" s="9">
        <f t="shared" si="11"/>
        <v>7999.9662687110722</v>
      </c>
      <c r="B201" s="9">
        <f>A$7*(1+$A$8)^((COUNT(B$13:B200))/12)+IF(MOD(COUNT(B$13:B200),$H$7)=0,E$7*(1+$E$8)^((COUNT(B$13:B200))/12),0)</f>
        <v>427.78928868093038</v>
      </c>
      <c r="C201" s="9">
        <f t="shared" si="9"/>
        <v>7572.1769800301417</v>
      </c>
      <c r="D201" s="15">
        <f ca="1">IFERROR((1+XIRR(C$13:C201,M$13:M201,20%))-1,"")</f>
        <v>0.19444257616996774</v>
      </c>
      <c r="E201" s="15">
        <f t="shared" ca="1" si="10"/>
        <v>0.19</v>
      </c>
      <c r="F201" s="8"/>
      <c r="G201" s="8"/>
      <c r="H201" s="8"/>
      <c r="I201" s="8"/>
      <c r="J201" s="8"/>
      <c r="K201" s="8"/>
      <c r="L201" s="8"/>
      <c r="M201" s="22">
        <f t="shared" ca="1" si="8"/>
        <v>47817</v>
      </c>
    </row>
    <row r="202" spans="1:13" x14ac:dyDescent="0.25">
      <c r="A202" s="9">
        <f t="shared" si="11"/>
        <v>8080.0107280238344</v>
      </c>
      <c r="B202" s="9">
        <f>A$7*(1+$A$8)^((COUNT(B$13:B201))/12)+IF(MOD(COUNT(B$13:B201),$H$7)=0,E$7*(1+$E$8)^((COUNT(B$13:B201))/12),0)</f>
        <v>429.53215519633528</v>
      </c>
      <c r="C202" s="9">
        <f t="shared" si="9"/>
        <v>7650.4785728274992</v>
      </c>
      <c r="D202" s="15">
        <f ca="1">IFERROR((1+XIRR(C$13:C202,M$13:M202,20%))-1,"")</f>
        <v>0.19527156949043278</v>
      </c>
      <c r="E202" s="15">
        <f t="shared" ca="1" si="10"/>
        <v>0.2</v>
      </c>
      <c r="F202" s="8"/>
      <c r="G202" s="8"/>
      <c r="H202" s="8"/>
      <c r="I202" s="8"/>
      <c r="J202" s="8"/>
      <c r="K202" s="8"/>
      <c r="L202" s="8"/>
      <c r="M202" s="22">
        <f t="shared" ca="1" si="8"/>
        <v>47848</v>
      </c>
    </row>
    <row r="203" spans="1:13" x14ac:dyDescent="0.25">
      <c r="A203" s="9">
        <f t="shared" si="11"/>
        <v>8160.8560801468238</v>
      </c>
      <c r="B203" s="9">
        <f>A$7*(1+$A$8)^((COUNT(B$13:B202))/12)+IF(MOD(COUNT(B$13:B202),$H$7)=0,E$7*(1+$E$8)^((COUNT(B$13:B202))/12),0)</f>
        <v>431.28212236566242</v>
      </c>
      <c r="C203" s="9">
        <f t="shared" si="9"/>
        <v>7729.5739577811619</v>
      </c>
      <c r="D203" s="15">
        <f ca="1">IFERROR((1+XIRR(C$13:C203,M$13:M203,20%))-1,"")</f>
        <v>0.1960848033428193</v>
      </c>
      <c r="E203" s="15">
        <f t="shared" ca="1" si="10"/>
        <v>0.2</v>
      </c>
      <c r="F203" s="8"/>
      <c r="G203" s="8"/>
      <c r="H203" s="8"/>
      <c r="I203" s="8"/>
      <c r="J203" s="8"/>
      <c r="K203" s="8"/>
      <c r="L203" s="8"/>
      <c r="M203" s="22">
        <f t="shared" ca="1" si="8"/>
        <v>47879</v>
      </c>
    </row>
    <row r="204" spans="1:13" x14ac:dyDescent="0.25">
      <c r="A204" s="9">
        <f t="shared" si="11"/>
        <v>8242.5103384928243</v>
      </c>
      <c r="B204" s="9">
        <f>A$7*(1+$A$8)^((COUNT(B$13:B203))/12)+IF(MOD(COUNT(B$13:B203),$H$7)=0,E$7*(1+$E$8)^((COUNT(B$13:B203))/12),0)</f>
        <v>433.03921911785466</v>
      </c>
      <c r="C204" s="9">
        <f t="shared" si="9"/>
        <v>7809.4711193749699</v>
      </c>
      <c r="D204" s="15">
        <f ca="1">IFERROR((1+XIRR(C$13:C204,M$13:M204,20%))-1,"")</f>
        <v>0.19688388705253601</v>
      </c>
      <c r="E204" s="15">
        <f t="shared" ca="1" si="10"/>
        <v>0.2</v>
      </c>
      <c r="F204" s="8"/>
      <c r="G204" s="8"/>
      <c r="H204" s="8"/>
      <c r="I204" s="8"/>
      <c r="J204" s="8"/>
      <c r="K204" s="8"/>
      <c r="L204" s="8"/>
      <c r="M204" s="22">
        <f t="shared" ca="1" si="8"/>
        <v>47907</v>
      </c>
    </row>
    <row r="205" spans="1:13" x14ac:dyDescent="0.25">
      <c r="A205" s="9">
        <f t="shared" si="11"/>
        <v>8324.9815966536189</v>
      </c>
      <c r="B205" s="9">
        <f>A$7*(1+$A$8)^((COUNT(B$13:B204))/12)+IF(MOD(COUNT(B$13:B204),$H$7)=0,E$7*(1+$E$8)^((COUNT(B$13:B204))/12),0)</f>
        <v>434.80347449971521</v>
      </c>
      <c r="C205" s="9">
        <f t="shared" si="9"/>
        <v>7890.178122153904</v>
      </c>
      <c r="D205" s="15">
        <f ca="1">IFERROR((1+XIRR(C$13:C205,M$13:M205,20%))-1,"")</f>
        <v>0.1976680099964141</v>
      </c>
      <c r="E205" s="15">
        <f t="shared" ca="1" si="10"/>
        <v>0.2</v>
      </c>
      <c r="F205" s="8"/>
      <c r="G205" s="8"/>
      <c r="H205" s="8"/>
      <c r="I205" s="8"/>
      <c r="J205" s="8"/>
      <c r="K205" s="8"/>
      <c r="L205" s="8"/>
      <c r="M205" s="22">
        <f t="shared" ca="1" si="8"/>
        <v>47938</v>
      </c>
    </row>
    <row r="206" spans="1:13" x14ac:dyDescent="0.25">
      <c r="A206" s="9">
        <f t="shared" si="11"/>
        <v>8408.2780292022271</v>
      </c>
      <c r="B206" s="9">
        <f>A$7*(1+$A$8)^((COUNT(B$13:B205))/12)+IF(MOD(COUNT(B$13:B205),$H$7)=0,E$7*(1+$E$8)^((COUNT(B$13:B205))/12),0)</f>
        <v>436.5749176763872</v>
      </c>
      <c r="C206" s="9">
        <f t="shared" si="9"/>
        <v>7971.7031115258396</v>
      </c>
      <c r="D206" s="15">
        <f ca="1">IFERROR((1+XIRR(C$13:C206,M$13:M206,20%))-1,"")</f>
        <v>0.19843793511390695</v>
      </c>
      <c r="E206" s="15">
        <f t="shared" ca="1" si="10"/>
        <v>0.2</v>
      </c>
      <c r="F206" s="8"/>
      <c r="G206" s="8"/>
      <c r="H206" s="8"/>
      <c r="I206" s="8"/>
      <c r="J206" s="8"/>
      <c r="K206" s="8"/>
      <c r="L206" s="8"/>
      <c r="M206" s="22">
        <f t="shared" ref="M206:M269" ca="1" si="12">EOMONTH(M205,1)</f>
        <v>47968</v>
      </c>
    </row>
    <row r="207" spans="1:13" x14ac:dyDescent="0.25">
      <c r="A207" s="9">
        <f t="shared" si="11"/>
        <v>8492.4078925031772</v>
      </c>
      <c r="B207" s="9">
        <f>A$7*(1+$A$8)^((COUNT(B$13:B206))/12)+IF(MOD(COUNT(B$13:B206),$H$7)=0,E$7*(1+$E$8)^((COUNT(B$13:B206))/12),0)</f>
        <v>438.35357793183709</v>
      </c>
      <c r="C207" s="9">
        <f t="shared" ref="C207:C270" si="13">MAX(A207-B207)</f>
        <v>8054.05431457134</v>
      </c>
      <c r="D207" s="15">
        <f ca="1">IFERROR((1+XIRR(C$13:C207,M$13:M207,20%))-1,"")</f>
        <v>0.19919365048408499</v>
      </c>
      <c r="E207" s="15">
        <f t="shared" ref="E207:E270" ca="1" si="14">IFERROR(ROUND(D207,2),"")</f>
        <v>0.2</v>
      </c>
      <c r="F207" s="8"/>
      <c r="G207" s="8"/>
      <c r="H207" s="8"/>
      <c r="I207" s="8"/>
      <c r="J207" s="8"/>
      <c r="K207" s="8"/>
      <c r="L207" s="8"/>
      <c r="M207" s="22">
        <f t="shared" ca="1" si="12"/>
        <v>47999</v>
      </c>
    </row>
    <row r="208" spans="1:13" x14ac:dyDescent="0.25">
      <c r="A208" s="9">
        <f t="shared" ref="A208:A271" si="15">A207*(1+$A$5)^(1/12)</f>
        <v>8577.3795255308723</v>
      </c>
      <c r="B208" s="9">
        <f>A$7*(1+$A$8)^((COUNT(B$13:B207))/12)+IF(MOD(COUNT(B$13:B207),$H$7)=0,E$7*(1+$E$8)^((COUNT(B$13:B207))/12),0)</f>
        <v>440.13948466933658</v>
      </c>
      <c r="C208" s="9">
        <f t="shared" si="13"/>
        <v>8137.2400408615358</v>
      </c>
      <c r="D208" s="15">
        <f ca="1">IFERROR((1+XIRR(C$13:C208,M$13:M208,20%))-1,"")</f>
        <v>0.19993585944175729</v>
      </c>
      <c r="E208" s="15">
        <f t="shared" ca="1" si="14"/>
        <v>0.2</v>
      </c>
      <c r="F208" s="8"/>
      <c r="G208" s="8"/>
      <c r="H208" s="8"/>
      <c r="I208" s="8"/>
      <c r="J208" s="8"/>
      <c r="K208" s="8"/>
      <c r="L208" s="8"/>
      <c r="M208" s="22">
        <f t="shared" ca="1" si="12"/>
        <v>48029</v>
      </c>
    </row>
    <row r="209" spans="1:13" x14ac:dyDescent="0.25">
      <c r="A209" s="9">
        <f t="shared" si="15"/>
        <v>8663.2013506961539</v>
      </c>
      <c r="B209" s="9">
        <f>A$7*(1+$A$8)^((COUNT(B$13:B208))/12)+IF(MOD(COUNT(B$13:B208),$H$7)=0,E$7*(1+$E$8)^((COUNT(B$13:B208))/12),0)</f>
        <v>441.9326674119506</v>
      </c>
      <c r="C209" s="9">
        <f t="shared" si="13"/>
        <v>8221.2686832842028</v>
      </c>
      <c r="D209" s="15">
        <f ca="1">IFERROR((1+XIRR(C$13:C209,M$13:M209,20%))-1,"")</f>
        <v>0.20066456198692317</v>
      </c>
      <c r="E209" s="15">
        <f t="shared" ca="1" si="14"/>
        <v>0.2</v>
      </c>
      <c r="F209" s="8"/>
      <c r="G209" s="8"/>
      <c r="H209" s="8"/>
      <c r="I209" s="8"/>
      <c r="J209" s="8"/>
      <c r="K209" s="8"/>
      <c r="L209" s="8"/>
      <c r="M209" s="22">
        <f t="shared" ca="1" si="12"/>
        <v>48060</v>
      </c>
    </row>
    <row r="210" spans="1:13" x14ac:dyDescent="0.25">
      <c r="A210" s="9">
        <f t="shared" si="15"/>
        <v>8749.8818746811376</v>
      </c>
      <c r="B210" s="9">
        <f>A$7*(1+$A$8)^((COUNT(B$13:B209))/12)+IF(MOD(COUNT(B$13:B209),$H$7)=0,E$7*(1+$E$8)^((COUNT(B$13:B209))/12),0)</f>
        <v>443.73315580302472</v>
      </c>
      <c r="C210" s="9">
        <f t="shared" si="13"/>
        <v>8306.148718878112</v>
      </c>
      <c r="D210" s="15">
        <f ca="1">IFERROR((1+XIRR(C$13:C210,M$13:M210,20%))-1,"")</f>
        <v>0.20138006806373587</v>
      </c>
      <c r="E210" s="15">
        <f t="shared" ca="1" si="14"/>
        <v>0.2</v>
      </c>
      <c r="F210" s="8"/>
      <c r="G210" s="8"/>
      <c r="H210" s="8"/>
      <c r="I210" s="8"/>
      <c r="J210" s="8"/>
      <c r="K210" s="8"/>
      <c r="L210" s="8"/>
      <c r="M210" s="22">
        <f t="shared" ca="1" si="12"/>
        <v>48091</v>
      </c>
    </row>
    <row r="211" spans="1:13" x14ac:dyDescent="0.25">
      <c r="A211" s="9">
        <f t="shared" si="15"/>
        <v>8837.4296892823895</v>
      </c>
      <c r="B211" s="9">
        <f>A$7*(1+$A$8)^((COUNT(B$13:B210))/12)+IF(MOD(COUNT(B$13:B210),$H$7)=0,E$7*(1+$E$8)^((COUNT(B$13:B210))/12),0)</f>
        <v>445.54097960667514</v>
      </c>
      <c r="C211" s="9">
        <f t="shared" si="13"/>
        <v>8391.8887096757135</v>
      </c>
      <c r="D211" s="15">
        <f ca="1">IFERROR((1+XIRR(C$13:C211,M$13:M211,20%))-1,"")</f>
        <v>0.20208306908607487</v>
      </c>
      <c r="E211" s="15">
        <f t="shared" ca="1" si="14"/>
        <v>0.2</v>
      </c>
      <c r="F211" s="8"/>
      <c r="G211" s="8"/>
      <c r="H211" s="8"/>
      <c r="I211" s="8"/>
      <c r="J211" s="8"/>
      <c r="K211" s="8"/>
      <c r="L211" s="8"/>
      <c r="M211" s="22">
        <f t="shared" ca="1" si="12"/>
        <v>48121</v>
      </c>
    </row>
    <row r="212" spans="1:13" x14ac:dyDescent="0.25">
      <c r="A212" s="9">
        <f t="shared" si="15"/>
        <v>8925.8534722625554</v>
      </c>
      <c r="B212" s="9">
        <f>A$7*(1+$A$8)^((COUNT(B$13:B211))/12)+IF(MOD(COUNT(B$13:B211),$H$7)=0,E$7*(1+$E$8)^((COUNT(B$13:B211))/12),0)</f>
        <v>447.35616870828079</v>
      </c>
      <c r="C212" s="9">
        <f t="shared" si="13"/>
        <v>8478.4973035542753</v>
      </c>
      <c r="D212" s="15">
        <f ca="1">IFERROR((1+XIRR(C$13:C212,M$13:M212,20%))-1,"")</f>
        <v>0.20277350544929496</v>
      </c>
      <c r="E212" s="15">
        <f t="shared" ca="1" si="14"/>
        <v>0.2</v>
      </c>
      <c r="F212" s="8"/>
      <c r="G212" s="8"/>
      <c r="H212" s="8"/>
      <c r="I212" s="8"/>
      <c r="J212" s="8"/>
      <c r="K212" s="8"/>
      <c r="L212" s="8"/>
      <c r="M212" s="22">
        <f t="shared" ca="1" si="12"/>
        <v>48152</v>
      </c>
    </row>
    <row r="213" spans="1:13" x14ac:dyDescent="0.25">
      <c r="A213" s="9">
        <f t="shared" si="15"/>
        <v>9015.1619882105006</v>
      </c>
      <c r="B213" s="9">
        <f>A$7*(1+$A$8)^((COUNT(B$13:B212))/12)+IF(MOD(COUNT(B$13:B212),$H$7)=0,E$7*(1+$E$8)^((COUNT(B$13:B212))/12),0)</f>
        <v>449.17875311497693</v>
      </c>
      <c r="C213" s="9">
        <f t="shared" si="13"/>
        <v>8565.9832350955239</v>
      </c>
      <c r="D213" s="15">
        <f ca="1">IFERROR((1+XIRR(C$13:C213,M$13:M213,20%))-1,"")</f>
        <v>0.20345202088356018</v>
      </c>
      <c r="E213" s="15">
        <f t="shared" ca="1" si="14"/>
        <v>0.2</v>
      </c>
      <c r="F213" s="8"/>
      <c r="G213" s="8"/>
      <c r="H213" s="8"/>
      <c r="I213" s="8"/>
      <c r="J213" s="8"/>
      <c r="K213" s="8"/>
      <c r="L213" s="8"/>
      <c r="M213" s="22">
        <f t="shared" ca="1" si="12"/>
        <v>48182</v>
      </c>
    </row>
    <row r="214" spans="1:13" x14ac:dyDescent="0.25">
      <c r="A214" s="9">
        <f t="shared" si="15"/>
        <v>9105.3640894100517</v>
      </c>
      <c r="B214" s="9">
        <f>A$7*(1+$A$8)^((COUNT(B$13:B213))/12)+IF(MOD(COUNT(B$13:B213),$H$7)=0,E$7*(1+$E$8)^((COUNT(B$13:B213))/12),0)</f>
        <v>451.00876295615217</v>
      </c>
      <c r="C214" s="9">
        <f t="shared" si="13"/>
        <v>8654.3553264539005</v>
      </c>
      <c r="D214" s="15">
        <f ca="1">IFERROR((1+XIRR(C$13:C214,M$13:M214,20%))-1,"")</f>
        <v>0.20411856770515446</v>
      </c>
      <c r="E214" s="15">
        <f t="shared" ca="1" si="14"/>
        <v>0.2</v>
      </c>
      <c r="F214" s="8"/>
      <c r="G214" s="8"/>
      <c r="H214" s="8"/>
      <c r="I214" s="8"/>
      <c r="J214" s="8"/>
      <c r="K214" s="8"/>
      <c r="L214" s="8"/>
      <c r="M214" s="22">
        <f t="shared" ca="1" si="12"/>
        <v>48213</v>
      </c>
    </row>
    <row r="215" spans="1:13" x14ac:dyDescent="0.25">
      <c r="A215" s="9">
        <f t="shared" si="15"/>
        <v>9196.4687167174488</v>
      </c>
      <c r="B215" s="9">
        <f>A$7*(1+$A$8)^((COUNT(B$13:B214))/12)+IF(MOD(COUNT(B$13:B214),$H$7)=0,E$7*(1+$E$8)^((COUNT(B$13:B214))/12),0)</f>
        <v>452.84622848394554</v>
      </c>
      <c r="C215" s="9">
        <f t="shared" si="13"/>
        <v>8743.6224882335027</v>
      </c>
      <c r="D215" s="15">
        <f ca="1">IFERROR((1+XIRR(C$13:C215,M$13:M215,20%))-1,"")</f>
        <v>0.20477342009544364</v>
      </c>
      <c r="E215" s="15">
        <f t="shared" ca="1" si="14"/>
        <v>0.2</v>
      </c>
      <c r="F215" s="8"/>
      <c r="G215" s="8"/>
      <c r="H215" s="8"/>
      <c r="I215" s="8"/>
      <c r="J215" s="8"/>
      <c r="K215" s="8"/>
      <c r="L215" s="8"/>
      <c r="M215" s="22">
        <f t="shared" ca="1" si="12"/>
        <v>48244</v>
      </c>
    </row>
    <row r="216" spans="1:13" x14ac:dyDescent="0.25">
      <c r="A216" s="9">
        <f t="shared" si="15"/>
        <v>9288.4849004475564</v>
      </c>
      <c r="B216" s="9">
        <f>A$7*(1+$A$8)^((COUNT(B$13:B215))/12)+IF(MOD(COUNT(B$13:B215),$H$7)=0,E$7*(1+$E$8)^((COUNT(B$13:B215))/12),0)</f>
        <v>454.69118007374743</v>
      </c>
      <c r="C216" s="9">
        <f t="shared" si="13"/>
        <v>8833.7937203738093</v>
      </c>
      <c r="D216" s="15">
        <f ca="1">IFERROR((1+XIRR(C$13:C216,M$13:M216,20%))-1,"")</f>
        <v>0.20541750788688651</v>
      </c>
      <c r="E216" s="15">
        <f t="shared" ca="1" si="14"/>
        <v>0.21</v>
      </c>
      <c r="F216" s="8"/>
      <c r="G216" s="8"/>
      <c r="H216" s="8"/>
      <c r="I216" s="8"/>
      <c r="J216" s="8"/>
      <c r="K216" s="8"/>
      <c r="L216" s="8"/>
      <c r="M216" s="22">
        <f t="shared" ca="1" si="12"/>
        <v>48273</v>
      </c>
    </row>
    <row r="217" spans="1:13" x14ac:dyDescent="0.25">
      <c r="A217" s="9">
        <f t="shared" si="15"/>
        <v>9381.4217612689554</v>
      </c>
      <c r="B217" s="9">
        <f>A$7*(1+$A$8)^((COUNT(B$13:B216))/12)+IF(MOD(COUNT(B$13:B216),$H$7)=0,E$7*(1+$E$8)^((COUNT(B$13:B216))/12),0)</f>
        <v>456.54364822470103</v>
      </c>
      <c r="C217" s="9">
        <f t="shared" si="13"/>
        <v>8924.8781130442549</v>
      </c>
      <c r="D217" s="15">
        <f ca="1">IFERROR((1+XIRR(C$13:C217,M$13:M217,20%))-1,"")</f>
        <v>0.20605042576789856</v>
      </c>
      <c r="E217" s="15">
        <f t="shared" ca="1" si="14"/>
        <v>0.21</v>
      </c>
      <c r="F217" s="8"/>
      <c r="G217" s="8"/>
      <c r="H217" s="8"/>
      <c r="I217" s="8"/>
      <c r="J217" s="8"/>
      <c r="K217" s="8"/>
      <c r="L217" s="8"/>
      <c r="M217" s="22">
        <f t="shared" ca="1" si="12"/>
        <v>48304</v>
      </c>
    </row>
    <row r="218" spans="1:13" x14ac:dyDescent="0.25">
      <c r="A218" s="9">
        <f t="shared" si="15"/>
        <v>9475.2885111079831</v>
      </c>
      <c r="B218" s="9">
        <f>A$7*(1+$A$8)^((COUNT(B$13:B217))/12)+IF(MOD(COUNT(B$13:B217),$H$7)=0,E$7*(1+$E$8)^((COUNT(B$13:B217))/12),0)</f>
        <v>458.40366356020661</v>
      </c>
      <c r="C218" s="9">
        <f t="shared" si="13"/>
        <v>9016.8848475477771</v>
      </c>
      <c r="D218" s="15">
        <f ca="1">IFERROR((1+XIRR(C$13:C218,M$13:M218,20%))-1,"")</f>
        <v>0.2066727459430695</v>
      </c>
      <c r="E218" s="15">
        <f t="shared" ca="1" si="14"/>
        <v>0.21</v>
      </c>
      <c r="F218" s="8"/>
      <c r="G218" s="8"/>
      <c r="H218" s="8"/>
      <c r="I218" s="8"/>
      <c r="J218" s="8"/>
      <c r="K218" s="8"/>
      <c r="L218" s="8"/>
      <c r="M218" s="22">
        <f t="shared" ca="1" si="12"/>
        <v>48334</v>
      </c>
    </row>
    <row r="219" spans="1:13" x14ac:dyDescent="0.25">
      <c r="A219" s="9">
        <f t="shared" si="15"/>
        <v>9570.0944540618239</v>
      </c>
      <c r="B219" s="9">
        <f>A$7*(1+$A$8)^((COUNT(B$13:B218))/12)+IF(MOD(COUNT(B$13:B218),$H$7)=0,E$7*(1+$E$8)^((COUNT(B$13:B218))/12),0)</f>
        <v>460.27125682842893</v>
      </c>
      <c r="C219" s="9">
        <f t="shared" si="13"/>
        <v>9109.8231972333942</v>
      </c>
      <c r="D219" s="15">
        <f ca="1">IFERROR((1+XIRR(C$13:C219,M$13:M219,20%))-1,"")</f>
        <v>0.20728439688682543</v>
      </c>
      <c r="E219" s="15">
        <f t="shared" ca="1" si="14"/>
        <v>0.21</v>
      </c>
      <c r="F219" s="8"/>
      <c r="G219" s="8"/>
      <c r="H219" s="8"/>
      <c r="I219" s="8"/>
      <c r="J219" s="8"/>
      <c r="K219" s="8"/>
      <c r="L219" s="8"/>
      <c r="M219" s="22">
        <f t="shared" ca="1" si="12"/>
        <v>48365</v>
      </c>
    </row>
    <row r="220" spans="1:13" x14ac:dyDescent="0.25">
      <c r="A220" s="9">
        <f t="shared" si="15"/>
        <v>9665.8489873207327</v>
      </c>
      <c r="B220" s="9">
        <f>A$7*(1+$A$8)^((COUNT(B$13:B219))/12)+IF(MOD(COUNT(B$13:B219),$H$7)=0,E$7*(1+$E$8)^((COUNT(B$13:B219))/12),0)</f>
        <v>462.14645890280337</v>
      </c>
      <c r="C220" s="9">
        <f t="shared" si="13"/>
        <v>9203.702528417929</v>
      </c>
      <c r="D220" s="15">
        <f ca="1">IFERROR((1+XIRR(C$13:C220,M$13:M220,20%))-1,"")</f>
        <v>0.20788592696189889</v>
      </c>
      <c r="E220" s="15">
        <f t="shared" ca="1" si="14"/>
        <v>0.21</v>
      </c>
      <c r="F220" s="8"/>
      <c r="G220" s="8"/>
      <c r="H220" s="8"/>
      <c r="I220" s="8"/>
      <c r="J220" s="8"/>
      <c r="K220" s="8"/>
      <c r="L220" s="8"/>
      <c r="M220" s="22">
        <f t="shared" ca="1" si="12"/>
        <v>48395</v>
      </c>
    </row>
    <row r="221" spans="1:13" x14ac:dyDescent="0.25">
      <c r="A221" s="9">
        <f t="shared" si="15"/>
        <v>9762.5616020994894</v>
      </c>
      <c r="B221" s="9">
        <f>A$7*(1+$A$8)^((COUNT(B$13:B220))/12)+IF(MOD(COUNT(B$13:B220),$H$7)=0,E$7*(1+$E$8)^((COUNT(B$13:B220))/12),0)</f>
        <v>464.02930078254815</v>
      </c>
      <c r="C221" s="9">
        <f t="shared" si="13"/>
        <v>9298.5323013169418</v>
      </c>
      <c r="D221" s="15">
        <f ca="1">IFERROR((1+XIRR(C$13:C221,M$13:M221,20%))-1,"")</f>
        <v>0.20847726464271554</v>
      </c>
      <c r="E221" s="15">
        <f t="shared" ca="1" si="14"/>
        <v>0.21</v>
      </c>
      <c r="F221" s="8"/>
      <c r="G221" s="8"/>
      <c r="H221" s="8"/>
      <c r="I221" s="8"/>
      <c r="J221" s="8"/>
      <c r="K221" s="8"/>
      <c r="L221" s="8"/>
      <c r="M221" s="22">
        <f t="shared" ca="1" si="12"/>
        <v>48426</v>
      </c>
    </row>
    <row r="222" spans="1:13" x14ac:dyDescent="0.25">
      <c r="A222" s="9">
        <f t="shared" si="15"/>
        <v>9860.2418845781667</v>
      </c>
      <c r="B222" s="9">
        <f>A$7*(1+$A$8)^((COUNT(B$13:B221))/12)+IF(MOD(COUNT(B$13:B221),$H$7)=0,E$7*(1+$E$8)^((COUNT(B$13:B221))/12),0)</f>
        <v>465.919813593176</v>
      </c>
      <c r="C222" s="9">
        <f t="shared" si="13"/>
        <v>9394.3220709849902</v>
      </c>
      <c r="D222" s="15">
        <f ca="1">IFERROR((1+XIRR(C$13:C222,M$13:M222,20%))-1,"")</f>
        <v>0.20905861258506775</v>
      </c>
      <c r="E222" s="15">
        <f t="shared" ca="1" si="14"/>
        <v>0.21</v>
      </c>
      <c r="F222" s="8"/>
      <c r="G222" s="8"/>
      <c r="H222" s="8"/>
      <c r="I222" s="8"/>
      <c r="J222" s="8"/>
      <c r="K222" s="8"/>
      <c r="L222" s="8"/>
      <c r="M222" s="22">
        <f t="shared" ca="1" si="12"/>
        <v>48457</v>
      </c>
    </row>
    <row r="223" spans="1:13" x14ac:dyDescent="0.25">
      <c r="A223" s="9">
        <f t="shared" si="15"/>
        <v>9958.8995168523179</v>
      </c>
      <c r="B223" s="9">
        <f>A$7*(1+$A$8)^((COUNT(B$13:B222))/12)+IF(MOD(COUNT(B$13:B222),$H$7)=0,E$7*(1+$E$8)^((COUNT(B$13:B222))/12),0)</f>
        <v>467.81802858700894</v>
      </c>
      <c r="C223" s="9">
        <f t="shared" si="13"/>
        <v>9491.0814882653085</v>
      </c>
      <c r="D223" s="15">
        <f ca="1">IFERROR((1+XIRR(C$13:C223,M$13:M223,20%))-1,"")</f>
        <v>0.20963051915168762</v>
      </c>
      <c r="E223" s="15">
        <f t="shared" ca="1" si="14"/>
        <v>0.21</v>
      </c>
      <c r="F223" s="8"/>
      <c r="G223" s="8"/>
      <c r="H223" s="8"/>
      <c r="I223" s="8"/>
      <c r="J223" s="8"/>
      <c r="K223" s="8"/>
      <c r="L223" s="8"/>
      <c r="M223" s="22">
        <f t="shared" ca="1" si="12"/>
        <v>48487</v>
      </c>
    </row>
    <row r="224" spans="1:13" x14ac:dyDescent="0.25">
      <c r="A224" s="9">
        <f t="shared" si="15"/>
        <v>10058.544277892668</v>
      </c>
      <c r="B224" s="9">
        <f>A$7*(1+$A$8)^((COUNT(B$13:B223))/12)+IF(MOD(COUNT(B$13:B223),$H$7)=0,E$7*(1+$E$8)^((COUNT(B$13:B223))/12),0)</f>
        <v>469.7239771436947</v>
      </c>
      <c r="C224" s="9">
        <f t="shared" si="13"/>
        <v>9588.8203007489738</v>
      </c>
      <c r="D224" s="15">
        <f ca="1">IFERROR((1+XIRR(C$13:C224,M$13:M224,20%))-1,"")</f>
        <v>0.21019286513328561</v>
      </c>
      <c r="E224" s="15">
        <f t="shared" ca="1" si="14"/>
        <v>0.21</v>
      </c>
      <c r="F224" s="8"/>
      <c r="G224" s="8"/>
      <c r="H224" s="8"/>
      <c r="I224" s="8"/>
      <c r="J224" s="8"/>
      <c r="K224" s="8"/>
      <c r="L224" s="8"/>
      <c r="M224" s="22">
        <f t="shared" ca="1" si="12"/>
        <v>48518</v>
      </c>
    </row>
    <row r="225" spans="1:13" x14ac:dyDescent="0.25">
      <c r="A225" s="9">
        <f t="shared" si="15"/>
        <v>10159.186044514407</v>
      </c>
      <c r="B225" s="9">
        <f>A$7*(1+$A$8)^((COUNT(B$13:B224))/12)+IF(MOD(COUNT(B$13:B224),$H$7)=0,E$7*(1+$E$8)^((COUNT(B$13:B224))/12),0)</f>
        <v>471.63769077072573</v>
      </c>
      <c r="C225" s="9">
        <f t="shared" si="13"/>
        <v>9687.5483537436812</v>
      </c>
      <c r="D225" s="15">
        <f ca="1">IFERROR((1+XIRR(C$13:C225,M$13:M225,20%))-1,"")</f>
        <v>0.21074616312980643</v>
      </c>
      <c r="E225" s="15">
        <f t="shared" ca="1" si="14"/>
        <v>0.21</v>
      </c>
      <c r="F225" s="8"/>
      <c r="G225" s="8"/>
      <c r="H225" s="8"/>
      <c r="I225" s="8"/>
      <c r="J225" s="8"/>
      <c r="K225" s="8"/>
      <c r="L225" s="8"/>
      <c r="M225" s="22">
        <f t="shared" ca="1" si="12"/>
        <v>48548</v>
      </c>
    </row>
    <row r="226" spans="1:13" x14ac:dyDescent="0.25">
      <c r="A226" s="9">
        <f t="shared" si="15"/>
        <v>10260.834792356181</v>
      </c>
      <c r="B226" s="9">
        <f>A$7*(1+$A$8)^((COUNT(B$13:B225))/12)+IF(MOD(COUNT(B$13:B225),$H$7)=0,E$7*(1+$E$8)^((COUNT(B$13:B225))/12),0)</f>
        <v>473.55920110395971</v>
      </c>
      <c r="C226" s="9">
        <f t="shared" si="13"/>
        <v>9787.2755912522225</v>
      </c>
      <c r="D226" s="15">
        <f ca="1">IFERROR((1+XIRR(C$13:C226,M$13:M226,20%))-1,"")</f>
        <v>0.21129032969474792</v>
      </c>
      <c r="E226" s="15">
        <f t="shared" ca="1" si="14"/>
        <v>0.21</v>
      </c>
      <c r="F226" s="8"/>
      <c r="G226" s="8"/>
      <c r="H226" s="8"/>
      <c r="I226" s="8"/>
      <c r="J226" s="8"/>
      <c r="K226" s="8"/>
      <c r="L226" s="8"/>
      <c r="M226" s="22">
        <f t="shared" ca="1" si="12"/>
        <v>48579</v>
      </c>
    </row>
    <row r="227" spans="1:13" x14ac:dyDescent="0.25">
      <c r="A227" s="9">
        <f t="shared" si="15"/>
        <v>10363.500596868887</v>
      </c>
      <c r="B227" s="9">
        <f>A$7*(1+$A$8)^((COUNT(B$13:B226))/12)+IF(MOD(COUNT(B$13:B226),$H$7)=0,E$7*(1+$E$8)^((COUNT(B$13:B226))/12),0)</f>
        <v>475.4885399081428</v>
      </c>
      <c r="C227" s="9">
        <f t="shared" si="13"/>
        <v>9888.0120569607443</v>
      </c>
      <c r="D227" s="15">
        <f ca="1">IFERROR((1+XIRR(C$13:C227,M$13:M227,20%))-1,"")</f>
        <v>0.21182554364204398</v>
      </c>
      <c r="E227" s="15">
        <f t="shared" ca="1" si="14"/>
        <v>0.21</v>
      </c>
      <c r="F227" s="8"/>
      <c r="G227" s="8"/>
      <c r="H227" s="8"/>
      <c r="I227" s="8"/>
      <c r="J227" s="8"/>
      <c r="K227" s="8"/>
      <c r="L227" s="8"/>
      <c r="M227" s="22">
        <f t="shared" ca="1" si="12"/>
        <v>48610</v>
      </c>
    </row>
    <row r="228" spans="1:13" x14ac:dyDescent="0.25">
      <c r="A228" s="9">
        <f t="shared" si="15"/>
        <v>10467.193634314346</v>
      </c>
      <c r="B228" s="9">
        <f>A$7*(1+$A$8)^((COUNT(B$13:B227))/12)+IF(MOD(COUNT(B$13:B227),$H$7)=0,E$7*(1+$E$8)^((COUNT(B$13:B227))/12),0)</f>
        <v>477.42573907743486</v>
      </c>
      <c r="C228" s="9">
        <f t="shared" si="13"/>
        <v>9989.7678952369115</v>
      </c>
      <c r="D228" s="15">
        <f ca="1">IFERROR((1+XIRR(C$13:C228,M$13:M228,20%))-1,"")</f>
        <v>0.21235283017158513</v>
      </c>
      <c r="E228" s="15">
        <f t="shared" ca="1" si="14"/>
        <v>0.21</v>
      </c>
      <c r="F228" s="8"/>
      <c r="G228" s="8"/>
      <c r="H228" s="8"/>
      <c r="I228" s="8"/>
      <c r="J228" s="8"/>
      <c r="K228" s="8"/>
      <c r="L228" s="8"/>
      <c r="M228" s="22">
        <f t="shared" ca="1" si="12"/>
        <v>48638</v>
      </c>
    </row>
    <row r="229" spans="1:13" x14ac:dyDescent="0.25">
      <c r="A229" s="9">
        <f t="shared" si="15"/>
        <v>10571.924182773981</v>
      </c>
      <c r="B229" s="9">
        <f>A$7*(1+$A$8)^((COUNT(B$13:B228))/12)+IF(MOD(COUNT(B$13:B228),$H$7)=0,E$7*(1+$E$8)^((COUNT(B$13:B228))/12),0)</f>
        <v>479.37083063593616</v>
      </c>
      <c r="C229" s="9">
        <f t="shared" si="13"/>
        <v>10092.553352138044</v>
      </c>
      <c r="D229" s="15">
        <f ca="1">IFERROR((1+XIRR(C$13:C229,M$13:M229,20%))-1,"")</f>
        <v>0.2128715336322784</v>
      </c>
      <c r="E229" s="15">
        <f t="shared" ca="1" si="14"/>
        <v>0.21</v>
      </c>
      <c r="F229" s="8"/>
      <c r="G229" s="8"/>
      <c r="H229" s="8"/>
      <c r="I229" s="8"/>
      <c r="J229" s="8"/>
      <c r="K229" s="8"/>
      <c r="L229" s="8"/>
      <c r="M229" s="22">
        <f t="shared" ca="1" si="12"/>
        <v>48669</v>
      </c>
    </row>
    <row r="230" spans="1:13" x14ac:dyDescent="0.25">
      <c r="A230" s="9">
        <f t="shared" si="15"/>
        <v>10677.702623167581</v>
      </c>
      <c r="B230" s="9">
        <f>A$7*(1+$A$8)^((COUNT(B$13:B229))/12)+IF(MOD(COUNT(B$13:B229),$H$7)=0,E$7*(1+$E$8)^((COUNT(B$13:B229))/12),0)</f>
        <v>481.32384673821696</v>
      </c>
      <c r="C230" s="9">
        <f t="shared" si="13"/>
        <v>10196.378776429365</v>
      </c>
      <c r="D230" s="15">
        <f ca="1">IFERROR((1+XIRR(C$13:C230,M$13:M230,20%))-1,"")</f>
        <v>0.21338209509849548</v>
      </c>
      <c r="E230" s="15">
        <f t="shared" ca="1" si="14"/>
        <v>0.21</v>
      </c>
      <c r="F230" s="8"/>
      <c r="G230" s="8"/>
      <c r="H230" s="8"/>
      <c r="I230" s="8"/>
      <c r="J230" s="8"/>
      <c r="K230" s="8"/>
      <c r="L230" s="8"/>
      <c r="M230" s="22">
        <f t="shared" ca="1" si="12"/>
        <v>48699</v>
      </c>
    </row>
    <row r="231" spans="1:13" x14ac:dyDescent="0.25">
      <c r="A231" s="9">
        <f t="shared" si="15"/>
        <v>10784.539440282264</v>
      </c>
      <c r="B231" s="9">
        <f>A$7*(1+$A$8)^((COUNT(B$13:B230))/12)+IF(MOD(COUNT(B$13:B230),$H$7)=0,E$7*(1+$E$8)^((COUNT(B$13:B230))/12),0)</f>
        <v>483.28481966985038</v>
      </c>
      <c r="C231" s="9">
        <f t="shared" si="13"/>
        <v>10301.254620612413</v>
      </c>
      <c r="D231" s="15">
        <f ca="1">IFERROR((1+XIRR(C$13:C231,M$13:M231,20%))-1,"")</f>
        <v>0.21388443112373356</v>
      </c>
      <c r="E231" s="15">
        <f t="shared" ca="1" si="14"/>
        <v>0.21</v>
      </c>
      <c r="F231" s="8"/>
      <c r="G231" s="8"/>
      <c r="H231" s="8"/>
      <c r="I231" s="8"/>
      <c r="J231" s="8"/>
      <c r="K231" s="8"/>
      <c r="L231" s="8"/>
      <c r="M231" s="22">
        <f t="shared" ca="1" si="12"/>
        <v>48730</v>
      </c>
    </row>
    <row r="232" spans="1:13" x14ac:dyDescent="0.25">
      <c r="A232" s="9">
        <f t="shared" si="15"/>
        <v>10892.445223811728</v>
      </c>
      <c r="B232" s="9">
        <f>A$7*(1+$A$8)^((COUNT(B$13:B231))/12)+IF(MOD(COUNT(B$13:B231),$H$7)=0,E$7*(1+$E$8)^((COUNT(B$13:B231))/12),0)</f>
        <v>485.25378184794363</v>
      </c>
      <c r="C232" s="9">
        <f t="shared" si="13"/>
        <v>10407.191441963785</v>
      </c>
      <c r="D232" s="15">
        <f ca="1">IFERROR((1+XIRR(C$13:C232,M$13:M232,20%))-1,"")</f>
        <v>0.21437895894050607</v>
      </c>
      <c r="E232" s="15">
        <f t="shared" ca="1" si="14"/>
        <v>0.21</v>
      </c>
      <c r="F232" s="8"/>
      <c r="G232" s="8"/>
      <c r="H232" s="8"/>
      <c r="I232" s="8"/>
      <c r="J232" s="8"/>
      <c r="K232" s="8"/>
      <c r="L232" s="8"/>
      <c r="M232" s="22">
        <f t="shared" ca="1" si="12"/>
        <v>48760</v>
      </c>
    </row>
    <row r="233" spans="1:13" x14ac:dyDescent="0.25">
      <c r="A233" s="9">
        <f t="shared" si="15"/>
        <v>11001.430669405909</v>
      </c>
      <c r="B233" s="9">
        <f>A$7*(1+$A$8)^((COUNT(B$13:B232))/12)+IF(MOD(COUNT(B$13:B232),$H$7)=0,E$7*(1+$E$8)^((COUNT(B$13:B232))/12),0)</f>
        <v>487.23076582167562</v>
      </c>
      <c r="C233" s="9">
        <f t="shared" si="13"/>
        <v>10514.199903584233</v>
      </c>
      <c r="D233" s="15">
        <f ca="1">IFERROR((1+XIRR(C$13:C233,M$13:M233,20%))-1,"")</f>
        <v>0.21486557126045236</v>
      </c>
      <c r="E233" s="15">
        <f t="shared" ca="1" si="14"/>
        <v>0.21</v>
      </c>
      <c r="F233" s="8"/>
      <c r="G233" s="8"/>
      <c r="H233" s="8"/>
      <c r="I233" s="8"/>
      <c r="J233" s="8"/>
      <c r="K233" s="8"/>
      <c r="L233" s="8"/>
      <c r="M233" s="22">
        <f t="shared" ca="1" si="12"/>
        <v>48791</v>
      </c>
    </row>
    <row r="234" spans="1:13" x14ac:dyDescent="0.25">
      <c r="A234" s="9">
        <f t="shared" si="15"/>
        <v>11111.506579731131</v>
      </c>
      <c r="B234" s="9">
        <f>A$7*(1+$A$8)^((COUNT(B$13:B233))/12)+IF(MOD(COUNT(B$13:B233),$H$7)=0,E$7*(1+$E$8)^((COUNT(B$13:B233))/12),0)</f>
        <v>489.21580427283482</v>
      </c>
      <c r="C234" s="9">
        <f t="shared" si="13"/>
        <v>10622.290775458296</v>
      </c>
      <c r="D234" s="15">
        <f ca="1">IFERROR((1+XIRR(C$13:C234,M$13:M234,20%))-1,"")</f>
        <v>0.21534445881843567</v>
      </c>
      <c r="E234" s="15">
        <f t="shared" ca="1" si="14"/>
        <v>0.22</v>
      </c>
      <c r="F234" s="8"/>
      <c r="G234" s="8"/>
      <c r="H234" s="8"/>
      <c r="I234" s="8"/>
      <c r="J234" s="8"/>
      <c r="K234" s="8"/>
      <c r="L234" s="8"/>
      <c r="M234" s="22">
        <f t="shared" ca="1" si="12"/>
        <v>48822</v>
      </c>
    </row>
    <row r="235" spans="1:13" x14ac:dyDescent="0.25">
      <c r="A235" s="9">
        <f t="shared" si="15"/>
        <v>11222.683865540872</v>
      </c>
      <c r="B235" s="9">
        <f>A$7*(1+$A$8)^((COUNT(B$13:B234))/12)+IF(MOD(COUNT(B$13:B234),$H$7)=0,E$7*(1+$E$8)^((COUNT(B$13:B234))/12),0)</f>
        <v>491.20893001635943</v>
      </c>
      <c r="C235" s="9">
        <f t="shared" si="13"/>
        <v>10731.474935524513</v>
      </c>
      <c r="D235" s="15">
        <f ca="1">IFERROR((1+XIRR(C$13:C235,M$13:M235,20%))-1,"")</f>
        <v>0.21581600308418269</v>
      </c>
      <c r="E235" s="15">
        <f t="shared" ca="1" si="14"/>
        <v>0.22</v>
      </c>
      <c r="F235" s="8"/>
      <c r="G235" s="8"/>
      <c r="H235" s="8"/>
      <c r="I235" s="8"/>
      <c r="J235" s="8"/>
      <c r="K235" s="8"/>
      <c r="L235" s="8"/>
      <c r="M235" s="22">
        <f t="shared" ca="1" si="12"/>
        <v>48852</v>
      </c>
    </row>
    <row r="236" spans="1:13" x14ac:dyDescent="0.25">
      <c r="A236" s="9">
        <f t="shared" si="15"/>
        <v>11334.973546757243</v>
      </c>
      <c r="B236" s="9">
        <f>A$7*(1+$A$8)^((COUNT(B$13:B235))/12)+IF(MOD(COUNT(B$13:B235),$H$7)=0,E$7*(1+$E$8)^((COUNT(B$13:B235))/12),0)</f>
        <v>493.21017600087958</v>
      </c>
      <c r="C236" s="9">
        <f t="shared" si="13"/>
        <v>10841.763370756364</v>
      </c>
      <c r="D236" s="15">
        <f ca="1">IFERROR((1+XIRR(C$13:C236,M$13:M236,20%))-1,"")</f>
        <v>0.21628010869026193</v>
      </c>
      <c r="E236" s="15">
        <f t="shared" ca="1" si="14"/>
        <v>0.22</v>
      </c>
      <c r="F236" s="8"/>
      <c r="G236" s="8"/>
      <c r="H236" s="8"/>
      <c r="I236" s="8"/>
      <c r="J236" s="8"/>
      <c r="K236" s="8"/>
      <c r="L236" s="8"/>
      <c r="M236" s="22">
        <f t="shared" ca="1" si="12"/>
        <v>48883</v>
      </c>
    </row>
    <row r="237" spans="1:13" x14ac:dyDescent="0.25">
      <c r="A237" s="9">
        <f t="shared" si="15"/>
        <v>11448.38675356328</v>
      </c>
      <c r="B237" s="9">
        <f>A$7*(1+$A$8)^((COUNT(B$13:B236))/12)+IF(MOD(COUNT(B$13:B236),$H$7)=0,E$7*(1+$E$8)^((COUNT(B$13:B236))/12),0)</f>
        <v>495.2195753092621</v>
      </c>
      <c r="C237" s="9">
        <f t="shared" si="13"/>
        <v>10953.167178254018</v>
      </c>
      <c r="D237" s="15">
        <f ca="1">IFERROR((1+XIRR(C$13:C237,M$13:M237,20%))-1,"")</f>
        <v>0.21673718094825745</v>
      </c>
      <c r="E237" s="15">
        <f t="shared" ca="1" si="14"/>
        <v>0.22</v>
      </c>
      <c r="F237" s="8"/>
      <c r="G237" s="8"/>
      <c r="H237" s="8"/>
      <c r="I237" s="8"/>
      <c r="J237" s="8"/>
      <c r="K237" s="8"/>
      <c r="L237" s="8"/>
      <c r="M237" s="22">
        <f t="shared" ca="1" si="12"/>
        <v>48913</v>
      </c>
    </row>
    <row r="238" spans="1:13" x14ac:dyDescent="0.25">
      <c r="A238" s="9">
        <f t="shared" si="15"/>
        <v>11562.934727506175</v>
      </c>
      <c r="B238" s="9">
        <f>A$7*(1+$A$8)^((COUNT(B$13:B237))/12)+IF(MOD(COUNT(B$13:B237),$H$7)=0,E$7*(1+$E$8)^((COUNT(B$13:B237))/12),0)</f>
        <v>497.23716115915772</v>
      </c>
      <c r="C238" s="9">
        <f t="shared" si="13"/>
        <v>11065.697566347018</v>
      </c>
      <c r="D238" s="15">
        <f ca="1">IFERROR((1+XIRR(C$13:C238,M$13:M238,20%))-1,"")</f>
        <v>0.21718710064887992</v>
      </c>
      <c r="E238" s="15">
        <f t="shared" ca="1" si="14"/>
        <v>0.22</v>
      </c>
      <c r="F238" s="8"/>
      <c r="G238" s="8"/>
      <c r="H238" s="8"/>
      <c r="I238" s="8"/>
      <c r="J238" s="8"/>
      <c r="K238" s="8"/>
      <c r="L238" s="8"/>
      <c r="M238" s="22">
        <f t="shared" ca="1" si="12"/>
        <v>48944</v>
      </c>
    </row>
    <row r="239" spans="1:13" x14ac:dyDescent="0.25">
      <c r="A239" s="9">
        <f t="shared" si="15"/>
        <v>11678.628822611543</v>
      </c>
      <c r="B239" s="9">
        <f>A$7*(1+$A$8)^((COUNT(B$13:B238))/12)+IF(MOD(COUNT(B$13:B238),$H$7)=0,E$7*(1+$E$8)^((COUNT(B$13:B238))/12),0)</f>
        <v>499.26296690354997</v>
      </c>
      <c r="C239" s="9">
        <f t="shared" si="13"/>
        <v>11179.365855707993</v>
      </c>
      <c r="D239" s="15">
        <f ca="1">IFERROR((1+XIRR(C$13:C239,M$13:M239,20%))-1,"")</f>
        <v>0.21763002276420584</v>
      </c>
      <c r="E239" s="15">
        <f t="shared" ca="1" si="14"/>
        <v>0.22</v>
      </c>
      <c r="F239" s="8"/>
      <c r="G239" s="8"/>
      <c r="H239" s="8"/>
      <c r="I239" s="8"/>
      <c r="J239" s="8"/>
      <c r="K239" s="8"/>
      <c r="L239" s="8"/>
      <c r="M239" s="22">
        <f t="shared" ca="1" si="12"/>
        <v>48975</v>
      </c>
    </row>
    <row r="240" spans="1:13" x14ac:dyDescent="0.25">
      <c r="A240" s="9">
        <f t="shared" si="15"/>
        <v>11795.480506508829</v>
      </c>
      <c r="B240" s="9">
        <f>A$7*(1+$A$8)^((COUNT(B$13:B239))/12)+IF(MOD(COUNT(B$13:B239),$H$7)=0,E$7*(1+$E$8)^((COUNT(B$13:B239))/12),0)</f>
        <v>501.29702603130653</v>
      </c>
      <c r="C240" s="9">
        <f t="shared" si="13"/>
        <v>11294.183480477523</v>
      </c>
      <c r="D240" s="15">
        <f ca="1">IFERROR((1+XIRR(C$13:C240,M$13:M240,20%))-1,"")</f>
        <v>0.21806678175926208</v>
      </c>
      <c r="E240" s="15">
        <f t="shared" ca="1" si="14"/>
        <v>0.22</v>
      </c>
      <c r="F240" s="8"/>
      <c r="G240" s="8"/>
      <c r="H240" s="8"/>
      <c r="I240" s="8"/>
      <c r="J240" s="8"/>
      <c r="K240" s="8"/>
      <c r="L240" s="8"/>
      <c r="M240" s="22">
        <f t="shared" ca="1" si="12"/>
        <v>49003</v>
      </c>
    </row>
    <row r="241" spans="1:13" x14ac:dyDescent="0.25">
      <c r="A241" s="9">
        <f t="shared" si="15"/>
        <v>11913.501361567991</v>
      </c>
      <c r="B241" s="9">
        <f>A$7*(1+$A$8)^((COUNT(B$13:B240))/12)+IF(MOD(COUNT(B$13:B240),$H$7)=0,E$7*(1+$E$8)^((COUNT(B$13:B240))/12),0)</f>
        <v>503.33937216773296</v>
      </c>
      <c r="C241" s="9">
        <f t="shared" si="13"/>
        <v>11410.161989400258</v>
      </c>
      <c r="D241" s="15">
        <f ca="1">IFERROR((1+XIRR(C$13:C241,M$13:M241,20%))-1,"")</f>
        <v>0.21849679350852957</v>
      </c>
      <c r="E241" s="15">
        <f t="shared" ca="1" si="14"/>
        <v>0.22</v>
      </c>
      <c r="F241" s="8"/>
      <c r="G241" s="8"/>
      <c r="H241" s="8"/>
      <c r="I241" s="8"/>
      <c r="J241" s="8"/>
      <c r="K241" s="8"/>
      <c r="L241" s="8"/>
      <c r="M241" s="22">
        <f t="shared" ca="1" si="12"/>
        <v>49034</v>
      </c>
    </row>
    <row r="242" spans="1:13" x14ac:dyDescent="0.25">
      <c r="A242" s="9">
        <f t="shared" si="15"/>
        <v>12032.703086047539</v>
      </c>
      <c r="B242" s="9">
        <f>A$7*(1+$A$8)^((COUNT(B$13:B241))/12)+IF(MOD(COUNT(B$13:B241),$H$7)=0,E$7*(1+$E$8)^((COUNT(B$13:B241))/12),0)</f>
        <v>505.39003907512779</v>
      </c>
      <c r="C242" s="9">
        <f t="shared" si="13"/>
        <v>11527.313046972411</v>
      </c>
      <c r="D242" s="15">
        <f ca="1">IFERROR((1+XIRR(C$13:C242,M$13:M242,20%))-1,"")</f>
        <v>0.21892042756080632</v>
      </c>
      <c r="E242" s="15">
        <f t="shared" ca="1" si="14"/>
        <v>0.22</v>
      </c>
      <c r="F242" s="8"/>
      <c r="G242" s="8"/>
      <c r="H242" s="8"/>
      <c r="I242" s="8"/>
      <c r="J242" s="8"/>
      <c r="K242" s="8"/>
      <c r="L242" s="8"/>
      <c r="M242" s="22">
        <f t="shared" ca="1" si="12"/>
        <v>49064</v>
      </c>
    </row>
    <row r="243" spans="1:13" x14ac:dyDescent="0.25">
      <c r="A243" s="9">
        <f t="shared" si="15"/>
        <v>12153.097495254075</v>
      </c>
      <c r="B243" s="9">
        <f>A$7*(1+$A$8)^((COUNT(B$13:B242))/12)+IF(MOD(COUNT(B$13:B242),$H$7)=0,E$7*(1+$E$8)^((COUNT(B$13:B242))/12),0)</f>
        <v>507.44906065334294</v>
      </c>
      <c r="C243" s="9">
        <f t="shared" si="13"/>
        <v>11645.648434600731</v>
      </c>
      <c r="D243" s="15">
        <f ca="1">IFERROR((1+XIRR(C$13:C243,M$13:M243,20%))-1,"")</f>
        <v>0.21933756470680232</v>
      </c>
      <c r="E243" s="15">
        <f t="shared" ca="1" si="14"/>
        <v>0.22</v>
      </c>
      <c r="F243" s="8"/>
      <c r="G243" s="8"/>
      <c r="H243" s="8"/>
      <c r="I243" s="8"/>
      <c r="J243" s="8"/>
      <c r="K243" s="8"/>
      <c r="L243" s="8"/>
      <c r="M243" s="22">
        <f t="shared" ca="1" si="12"/>
        <v>49095</v>
      </c>
    </row>
    <row r="244" spans="1:13" x14ac:dyDescent="0.25">
      <c r="A244" s="9">
        <f t="shared" si="15"/>
        <v>12274.696522713428</v>
      </c>
      <c r="B244" s="9">
        <f>A$7*(1+$A$8)^((COUNT(B$13:B243))/12)+IF(MOD(COUNT(B$13:B243),$H$7)=0,E$7*(1+$E$8)^((COUNT(B$13:B243))/12),0)</f>
        <v>509.51647094034087</v>
      </c>
      <c r="C244" s="9">
        <f t="shared" si="13"/>
        <v>11765.180051773086</v>
      </c>
      <c r="D244" s="15">
        <f ca="1">IFERROR((1+XIRR(C$13:C244,M$13:M244,20%))-1,"")</f>
        <v>0.21974856257438669</v>
      </c>
      <c r="E244" s="15">
        <f t="shared" ca="1" si="14"/>
        <v>0.22</v>
      </c>
      <c r="F244" s="8"/>
      <c r="G244" s="8"/>
      <c r="H244" s="8"/>
      <c r="I244" s="8"/>
      <c r="J244" s="8"/>
      <c r="K244" s="8"/>
      <c r="L244" s="8"/>
      <c r="M244" s="22">
        <f t="shared" ca="1" si="12"/>
        <v>49125</v>
      </c>
    </row>
    <row r="245" spans="1:13" x14ac:dyDescent="0.25">
      <c r="A245" s="9">
        <f t="shared" si="15"/>
        <v>12397.512221353511</v>
      </c>
      <c r="B245" s="9">
        <f>A$7*(1+$A$8)^((COUNT(B$13:B244))/12)+IF(MOD(COUNT(B$13:B244),$H$7)=0,E$7*(1+$E$8)^((COUNT(B$13:B244))/12),0)</f>
        <v>511.59230411275939</v>
      </c>
      <c r="C245" s="9">
        <f t="shared" si="13"/>
        <v>11885.919917240752</v>
      </c>
      <c r="D245" s="15">
        <f ca="1">IFERROR((1+XIRR(C$13:C245,M$13:M245,20%))-1,"")</f>
        <v>0.22015332579612723</v>
      </c>
      <c r="E245" s="15">
        <f t="shared" ca="1" si="14"/>
        <v>0.22</v>
      </c>
      <c r="F245" s="8"/>
      <c r="G245" s="8"/>
      <c r="H245" s="8"/>
      <c r="I245" s="8"/>
      <c r="J245" s="8"/>
      <c r="K245" s="8"/>
      <c r="L245" s="8"/>
      <c r="M245" s="22">
        <f t="shared" ca="1" si="12"/>
        <v>49156</v>
      </c>
    </row>
    <row r="246" spans="1:13" x14ac:dyDescent="0.25">
      <c r="A246" s="9">
        <f t="shared" si="15"/>
        <v>12521.556764699002</v>
      </c>
      <c r="B246" s="9">
        <f>A$7*(1+$A$8)^((COUNT(B$13:B245))/12)+IF(MOD(COUNT(B$13:B245),$H$7)=0,E$7*(1+$E$8)^((COUNT(B$13:B245))/12),0)</f>
        <v>513.67659448647657</v>
      </c>
      <c r="C246" s="9">
        <f t="shared" si="13"/>
        <v>12007.880170212526</v>
      </c>
      <c r="D246" s="15">
        <f ca="1">IFERROR((1+XIRR(C$13:C246,M$13:M246,20%))-1,"")</f>
        <v>0.22055194973945613</v>
      </c>
      <c r="E246" s="15">
        <f t="shared" ca="1" si="14"/>
        <v>0.22</v>
      </c>
      <c r="F246" s="8"/>
      <c r="G246" s="8"/>
      <c r="H246" s="8"/>
      <c r="I246" s="8"/>
      <c r="J246" s="8"/>
      <c r="K246" s="8"/>
      <c r="L246" s="8"/>
      <c r="M246" s="22">
        <f t="shared" ca="1" si="12"/>
        <v>49187</v>
      </c>
    </row>
    <row r="247" spans="1:13" x14ac:dyDescent="0.25">
      <c r="A247" s="9">
        <f t="shared" si="15"/>
        <v>12646.842448078</v>
      </c>
      <c r="B247" s="9">
        <f>A$7*(1+$A$8)^((COUNT(B$13:B246))/12)+IF(MOD(COUNT(B$13:B246),$H$7)=0,E$7*(1+$E$8)^((COUNT(B$13:B246))/12),0)</f>
        <v>515.76937651717742</v>
      </c>
      <c r="C247" s="9">
        <f t="shared" si="13"/>
        <v>12131.073071560822</v>
      </c>
      <c r="D247" s="15">
        <f ca="1">IFERROR((1+XIRR(C$13:C247,M$13:M247,20%))-1,"")</f>
        <v>0.22094479203224182</v>
      </c>
      <c r="E247" s="15">
        <f t="shared" ca="1" si="14"/>
        <v>0.22</v>
      </c>
      <c r="F247" s="8"/>
      <c r="G247" s="8"/>
      <c r="H247" s="8"/>
      <c r="I247" s="8"/>
      <c r="J247" s="8"/>
      <c r="K247" s="8"/>
      <c r="L247" s="8"/>
      <c r="M247" s="22">
        <f t="shared" ca="1" si="12"/>
        <v>49217</v>
      </c>
    </row>
    <row r="248" spans="1:13" x14ac:dyDescent="0.25">
      <c r="A248" s="9">
        <f t="shared" si="15"/>
        <v>12773.381689840728</v>
      </c>
      <c r="B248" s="9">
        <f>A$7*(1+$A$8)^((COUNT(B$13:B247))/12)+IF(MOD(COUNT(B$13:B247),$H$7)=0,E$7*(1+$E$8)^((COUNT(B$13:B247))/12),0)</f>
        <v>517.87068480092353</v>
      </c>
      <c r="C248" s="9">
        <f t="shared" si="13"/>
        <v>12255.511005039803</v>
      </c>
      <c r="D248" s="15">
        <f ca="1">IFERROR((1+XIRR(C$13:C248,M$13:M248,20%))-1,"")</f>
        <v>0.22133172154426584</v>
      </c>
      <c r="E248" s="15">
        <f t="shared" ca="1" si="14"/>
        <v>0.22</v>
      </c>
      <c r="F248" s="8"/>
      <c r="G248" s="8"/>
      <c r="H248" s="8"/>
      <c r="I248" s="8"/>
      <c r="J248" s="8"/>
      <c r="K248" s="8"/>
      <c r="L248" s="8"/>
      <c r="M248" s="22">
        <f t="shared" ca="1" si="12"/>
        <v>49248</v>
      </c>
    </row>
    <row r="249" spans="1:13" x14ac:dyDescent="0.25">
      <c r="A249" s="9">
        <f t="shared" si="15"/>
        <v>12901.187032590451</v>
      </c>
      <c r="B249" s="9">
        <f>A$7*(1+$A$8)^((COUNT(B$13:B248))/12)+IF(MOD(COUNT(B$13:B248),$H$7)=0,E$7*(1+$E$8)^((COUNT(B$13:B248))/12),0)</f>
        <v>519.98055407472521</v>
      </c>
      <c r="C249" s="9">
        <f t="shared" si="13"/>
        <v>12381.206478515725</v>
      </c>
      <c r="D249" s="15">
        <f ca="1">IFERROR((1+XIRR(C$13:C249,M$13:M249,20%))-1,"")</f>
        <v>0.2217130839824677</v>
      </c>
      <c r="E249" s="15">
        <f t="shared" ca="1" si="14"/>
        <v>0.22</v>
      </c>
      <c r="F249" s="8"/>
      <c r="G249" s="8"/>
      <c r="H249" s="8"/>
      <c r="I249" s="8"/>
      <c r="J249" s="8"/>
      <c r="K249" s="8"/>
      <c r="L249" s="8"/>
      <c r="M249" s="22">
        <f t="shared" ca="1" si="12"/>
        <v>49278</v>
      </c>
    </row>
    <row r="250" spans="1:13" x14ac:dyDescent="0.25">
      <c r="A250" s="9">
        <f t="shared" si="15"/>
        <v>13030.271144426701</v>
      </c>
      <c r="B250" s="9">
        <f>A$7*(1+$A$8)^((COUNT(B$13:B249))/12)+IF(MOD(COUNT(B$13:B249),$H$7)=0,E$7*(1+$E$8)^((COUNT(B$13:B249))/12),0)</f>
        <v>522.09901921711571</v>
      </c>
      <c r="C250" s="9">
        <f t="shared" si="13"/>
        <v>12508.172125209585</v>
      </c>
      <c r="D250" s="15">
        <f ca="1">IFERROR((1+XIRR(C$13:C250,M$13:M250,20%))-1,"")</f>
        <v>0.22208874821662894</v>
      </c>
      <c r="E250" s="15">
        <f t="shared" ca="1" si="14"/>
        <v>0.22</v>
      </c>
      <c r="F250" s="8"/>
      <c r="G250" s="8"/>
      <c r="H250" s="8"/>
      <c r="I250" s="8"/>
      <c r="J250" s="8"/>
      <c r="K250" s="8"/>
      <c r="L250" s="8"/>
      <c r="M250" s="22">
        <f t="shared" ca="1" si="12"/>
        <v>49309</v>
      </c>
    </row>
    <row r="251" spans="1:13" x14ac:dyDescent="0.25">
      <c r="A251" s="9">
        <f t="shared" si="15"/>
        <v>13160.64682020094</v>
      </c>
      <c r="B251" s="9">
        <f>A$7*(1+$A$8)^((COUNT(B$13:B250))/12)+IF(MOD(COUNT(B$13:B250),$H$7)=0,E$7*(1+$E$8)^((COUNT(B$13:B250))/12),0)</f>
        <v>524.22611524872752</v>
      </c>
      <c r="C251" s="9">
        <f t="shared" si="13"/>
        <v>12636.420704952212</v>
      </c>
      <c r="D251" s="15">
        <f ca="1">IFERROR((1+XIRR(C$13:C251,M$13:M251,20%))-1,"")</f>
        <v>0.22245884537696847</v>
      </c>
      <c r="E251" s="15">
        <f t="shared" ca="1" si="14"/>
        <v>0.22</v>
      </c>
      <c r="F251" s="8"/>
      <c r="G251" s="8"/>
      <c r="H251" s="8"/>
      <c r="I251" s="8"/>
      <c r="J251" s="8"/>
      <c r="K251" s="8"/>
      <c r="L251" s="8"/>
      <c r="M251" s="22">
        <f t="shared" ca="1" si="12"/>
        <v>49340</v>
      </c>
    </row>
    <row r="252" spans="1:13" x14ac:dyDescent="0.25">
      <c r="A252" s="9">
        <f t="shared" si="15"/>
        <v>13292.326982784793</v>
      </c>
      <c r="B252" s="9">
        <f>A$7*(1+$A$8)^((COUNT(B$13:B251))/12)+IF(MOD(COUNT(B$13:B251),$H$7)=0,E$7*(1+$E$8)^((COUNT(B$13:B251))/12),0)</f>
        <v>526.36187733287193</v>
      </c>
      <c r="C252" s="9">
        <f t="shared" si="13"/>
        <v>12765.96510545192</v>
      </c>
      <c r="D252" s="15">
        <f ca="1">IFERROR((1+XIRR(C$13:C252,M$13:M252,20%))-1,"")</f>
        <v>0.22282406687736511</v>
      </c>
      <c r="E252" s="15">
        <f t="shared" ca="1" si="14"/>
        <v>0.22</v>
      </c>
      <c r="F252" s="8"/>
      <c r="G252" s="8"/>
      <c r="H252" s="8"/>
      <c r="I252" s="8"/>
      <c r="J252" s="8"/>
      <c r="K252" s="8"/>
      <c r="L252" s="8"/>
      <c r="M252" s="22">
        <f t="shared" ca="1" si="12"/>
        <v>49368</v>
      </c>
    </row>
    <row r="253" spans="1:13" x14ac:dyDescent="0.25">
      <c r="A253" s="9">
        <f t="shared" si="15"/>
        <v>13425.324684350961</v>
      </c>
      <c r="B253" s="9">
        <f>A$7*(1+$A$8)^((COUNT(B$13:B252))/12)+IF(MOD(COUNT(B$13:B252),$H$7)=0,E$7*(1+$E$8)^((COUNT(B$13:B252))/12),0)</f>
        <v>528.5063407761196</v>
      </c>
      <c r="C253" s="9">
        <f t="shared" si="13"/>
        <v>12896.818343574841</v>
      </c>
      <c r="D253" s="15">
        <f ca="1">IFERROR((1+XIRR(C$13:C253,M$13:M253,20%))-1,"")</f>
        <v>0.22318390011787415</v>
      </c>
      <c r="E253" s="15">
        <f t="shared" ca="1" si="14"/>
        <v>0.22</v>
      </c>
      <c r="F253" s="8"/>
      <c r="G253" s="8"/>
      <c r="H253" s="8"/>
      <c r="I253" s="8"/>
      <c r="J253" s="8"/>
      <c r="K253" s="8"/>
      <c r="L253" s="8"/>
      <c r="M253" s="22">
        <f t="shared" ca="1" si="12"/>
        <v>49399</v>
      </c>
    </row>
    <row r="254" spans="1:13" x14ac:dyDescent="0.25">
      <c r="A254" s="9">
        <f t="shared" si="15"/>
        <v>13559.653107666962</v>
      </c>
      <c r="B254" s="9">
        <f>A$7*(1+$A$8)^((COUNT(B$13:B253))/12)+IF(MOD(COUNT(B$13:B253),$H$7)=0,E$7*(1+$E$8)^((COUNT(B$13:B253))/12),0)</f>
        <v>93396.079221083623</v>
      </c>
      <c r="C254" s="9">
        <f t="shared" si="13"/>
        <v>-79836.426113416659</v>
      </c>
      <c r="D254" s="15">
        <f ca="1">IFERROR((1+XIRR(C$13:C254,M$13:M254,20%))-1,"")</f>
        <v>0.22094691395759591</v>
      </c>
      <c r="E254" s="15">
        <f t="shared" ca="1" si="14"/>
        <v>0.22</v>
      </c>
      <c r="F254" s="8"/>
      <c r="G254" s="8"/>
      <c r="H254" s="8"/>
      <c r="I254" s="8"/>
      <c r="J254" s="8"/>
      <c r="K254" s="8"/>
      <c r="L254" s="8"/>
      <c r="M254" s="22">
        <f t="shared" ca="1" si="12"/>
        <v>49429</v>
      </c>
    </row>
    <row r="255" spans="1:13" x14ac:dyDescent="0.25">
      <c r="A255" s="9">
        <f t="shared" si="15"/>
        <v>13695.325567401807</v>
      </c>
      <c r="B255" s="9">
        <f>A$7*(1+$A$8)^((COUNT(B$13:B254))/12)+IF(MOD(COUNT(B$13:B254),$H$7)=0,E$7*(1+$E$8)^((COUNT(B$13:B254))/12),0)</f>
        <v>532.82151368601012</v>
      </c>
      <c r="C255" s="9">
        <f t="shared" si="13"/>
        <v>13162.504053715797</v>
      </c>
      <c r="D255" s="15">
        <f ca="1">IFERROR((1+XIRR(C$13:C255,M$13:M255,20%))-1,"")</f>
        <v>0.22131717801094042</v>
      </c>
      <c r="E255" s="15">
        <f t="shared" ca="1" si="14"/>
        <v>0.22</v>
      </c>
      <c r="F255" s="8"/>
      <c r="G255" s="8"/>
      <c r="H255" s="8"/>
      <c r="I255" s="8"/>
      <c r="J255" s="8"/>
      <c r="K255" s="8"/>
      <c r="L255" s="8"/>
      <c r="M255" s="22">
        <f t="shared" ca="1" si="12"/>
        <v>49460</v>
      </c>
    </row>
    <row r="256" spans="1:13" x14ac:dyDescent="0.25">
      <c r="A256" s="9">
        <f t="shared" si="15"/>
        <v>13832.355511445752</v>
      </c>
      <c r="B256" s="9">
        <f>A$7*(1+$A$8)^((COUNT(B$13:B255))/12)+IF(MOD(COUNT(B$13:B255),$H$7)=0,E$7*(1+$E$8)^((COUNT(B$13:B255))/12),0)</f>
        <v>534.99229448735787</v>
      </c>
      <c r="C256" s="9">
        <f t="shared" si="13"/>
        <v>13297.363216958394</v>
      </c>
      <c r="D256" s="15">
        <f ca="1">IFERROR((1+XIRR(C$13:C256,M$13:M256,20%))-1,"")</f>
        <v>0.2216821014881134</v>
      </c>
      <c r="E256" s="15">
        <f t="shared" ca="1" si="14"/>
        <v>0.22</v>
      </c>
      <c r="F256" s="8"/>
      <c r="G256" s="8"/>
      <c r="H256" s="8"/>
      <c r="I256" s="8"/>
      <c r="J256" s="8"/>
      <c r="K256" s="8"/>
      <c r="L256" s="8"/>
      <c r="M256" s="22">
        <f t="shared" ca="1" si="12"/>
        <v>49490</v>
      </c>
    </row>
    <row r="257" spans="1:13" x14ac:dyDescent="0.25">
      <c r="A257" s="9">
        <f t="shared" si="15"/>
        <v>13970.75652224326</v>
      </c>
      <c r="B257" s="9">
        <f>A$7*(1+$A$8)^((COUNT(B$13:B256))/12)+IF(MOD(COUNT(B$13:B256),$H$7)=0,E$7*(1+$E$8)^((COUNT(B$13:B256))/12),0)</f>
        <v>537.17191931839739</v>
      </c>
      <c r="C257" s="9">
        <f t="shared" si="13"/>
        <v>13433.584602924862</v>
      </c>
      <c r="D257" s="15">
        <f ca="1">IFERROR((1+XIRR(C$13:C257,M$13:M257,20%))-1,"")</f>
        <v>0.22204157710075378</v>
      </c>
      <c r="E257" s="15">
        <f t="shared" ca="1" si="14"/>
        <v>0.22</v>
      </c>
      <c r="F257" s="8"/>
      <c r="G257" s="8"/>
      <c r="H257" s="8"/>
      <c r="I257" s="8"/>
      <c r="J257" s="8"/>
      <c r="K257" s="8"/>
      <c r="L257" s="8"/>
      <c r="M257" s="22">
        <f t="shared" ca="1" si="12"/>
        <v>49521</v>
      </c>
    </row>
    <row r="258" spans="1:13" x14ac:dyDescent="0.25">
      <c r="A258" s="9">
        <f t="shared" si="15"/>
        <v>14110.542318139296</v>
      </c>
      <c r="B258" s="9">
        <f>A$7*(1+$A$8)^((COUNT(B$13:B257))/12)+IF(MOD(COUNT(B$13:B257),$H$7)=0,E$7*(1+$E$8)^((COUNT(B$13:B257))/12),0)</f>
        <v>539.36042421080049</v>
      </c>
      <c r="C258" s="9">
        <f t="shared" si="13"/>
        <v>13571.181893928495</v>
      </c>
      <c r="D258" s="15">
        <f ca="1">IFERROR((1+XIRR(C$13:C258,M$13:M258,20%))-1,"")</f>
        <v>0.22239572405815133</v>
      </c>
      <c r="E258" s="15">
        <f t="shared" ca="1" si="14"/>
        <v>0.22</v>
      </c>
      <c r="F258" s="8"/>
      <c r="G258" s="8"/>
      <c r="H258" s="8"/>
      <c r="I258" s="8"/>
      <c r="J258" s="8"/>
      <c r="K258" s="8"/>
      <c r="L258" s="8"/>
      <c r="M258" s="22">
        <f t="shared" ca="1" si="12"/>
        <v>49552</v>
      </c>
    </row>
    <row r="259" spans="1:13" x14ac:dyDescent="0.25">
      <c r="A259" s="9">
        <f t="shared" si="15"/>
        <v>14251.726754739087</v>
      </c>
      <c r="B259" s="9">
        <f>A$7*(1+$A$8)^((COUNT(B$13:B258))/12)+IF(MOD(COUNT(B$13:B258),$H$7)=0,E$7*(1+$E$8)^((COUNT(B$13:B258))/12),0)</f>
        <v>541.55784534303632</v>
      </c>
      <c r="C259" s="9">
        <f t="shared" si="13"/>
        <v>13710.16890939605</v>
      </c>
      <c r="D259" s="15">
        <f ca="1">IFERROR((1+XIRR(C$13:C259,M$13:M259,20%))-1,"")</f>
        <v>0.22274481654167166</v>
      </c>
      <c r="E259" s="15">
        <f t="shared" ca="1" si="14"/>
        <v>0.22</v>
      </c>
      <c r="F259" s="8"/>
      <c r="G259" s="8"/>
      <c r="H259" s="8"/>
      <c r="I259" s="8"/>
      <c r="J259" s="8"/>
      <c r="K259" s="8"/>
      <c r="L259" s="8"/>
      <c r="M259" s="22">
        <f t="shared" ca="1" si="12"/>
        <v>49582</v>
      </c>
    </row>
    <row r="260" spans="1:13" x14ac:dyDescent="0.25">
      <c r="A260" s="9">
        <f t="shared" si="15"/>
        <v>14394.323826281505</v>
      </c>
      <c r="B260" s="9">
        <f>A$7*(1+$A$8)^((COUNT(B$13:B259))/12)+IF(MOD(COUNT(B$13:B259),$H$7)=0,E$7*(1+$E$8)^((COUNT(B$13:B259))/12),0)</f>
        <v>543.76421904096969</v>
      </c>
      <c r="C260" s="9">
        <f t="shared" si="13"/>
        <v>13850.559607240535</v>
      </c>
      <c r="D260" s="15">
        <f ca="1">IFERROR((1+XIRR(C$13:C260,M$13:M260,20%))-1,"")</f>
        <v>0.22308877110481262</v>
      </c>
      <c r="E260" s="15">
        <f t="shared" ca="1" si="14"/>
        <v>0.22</v>
      </c>
      <c r="F260" s="8"/>
      <c r="G260" s="8"/>
      <c r="H260" s="8"/>
      <c r="I260" s="8"/>
      <c r="J260" s="8"/>
      <c r="K260" s="8"/>
      <c r="L260" s="8"/>
      <c r="M260" s="22">
        <f t="shared" ca="1" si="12"/>
        <v>49613</v>
      </c>
    </row>
    <row r="261" spans="1:13" x14ac:dyDescent="0.25">
      <c r="A261" s="9">
        <f t="shared" si="15"/>
        <v>14538.347667026168</v>
      </c>
      <c r="B261" s="9">
        <f>A$7*(1+$A$8)^((COUNT(B$13:B260))/12)+IF(MOD(COUNT(B$13:B260),$H$7)=0,E$7*(1+$E$8)^((COUNT(B$13:B260))/12),0)</f>
        <v>545.97958177846147</v>
      </c>
      <c r="C261" s="9">
        <f t="shared" si="13"/>
        <v>13992.368085247706</v>
      </c>
      <c r="D261" s="15">
        <f ca="1">IFERROR((1+XIRR(C$13:C261,M$13:M261,20%))-1,"")</f>
        <v>0.22342786192893982</v>
      </c>
      <c r="E261" s="15">
        <f t="shared" ca="1" si="14"/>
        <v>0.22</v>
      </c>
      <c r="F261" s="8"/>
      <c r="G261" s="8"/>
      <c r="H261" s="8"/>
      <c r="I261" s="8"/>
      <c r="J261" s="8"/>
      <c r="K261" s="8"/>
      <c r="L261" s="8"/>
      <c r="M261" s="22">
        <f t="shared" ca="1" si="12"/>
        <v>49643</v>
      </c>
    </row>
    <row r="262" spans="1:13" x14ac:dyDescent="0.25">
      <c r="A262" s="9">
        <f t="shared" si="15"/>
        <v>14683.812552654437</v>
      </c>
      <c r="B262" s="9">
        <f>A$7*(1+$A$8)^((COUNT(B$13:B261))/12)+IF(MOD(COUNT(B$13:B261),$H$7)=0,E$7*(1+$E$8)^((COUNT(B$13:B261))/12),0)</f>
        <v>548.20397017797154</v>
      </c>
      <c r="C262" s="9">
        <f t="shared" si="13"/>
        <v>14135.608582476465</v>
      </c>
      <c r="D262" s="15">
        <f ca="1">IFERROR((1+XIRR(C$13:C262,M$13:M262,20%))-1,"")</f>
        <v>0.22376199364662175</v>
      </c>
      <c r="E262" s="15">
        <f t="shared" ca="1" si="14"/>
        <v>0.22</v>
      </c>
      <c r="F262" s="8"/>
      <c r="G262" s="8"/>
      <c r="H262" s="8"/>
      <c r="I262" s="8"/>
      <c r="J262" s="8"/>
      <c r="K262" s="8"/>
      <c r="L262" s="8"/>
      <c r="M262" s="22">
        <f t="shared" ca="1" si="12"/>
        <v>49674</v>
      </c>
    </row>
    <row r="263" spans="1:13" x14ac:dyDescent="0.25">
      <c r="A263" s="9">
        <f t="shared" si="15"/>
        <v>14830.732901684427</v>
      </c>
      <c r="B263" s="9">
        <f>A$7*(1+$A$8)^((COUNT(B$13:B262))/12)+IF(MOD(COUNT(B$13:B262),$H$7)=0,E$7*(1+$E$8)^((COUNT(B$13:B262))/12),0)</f>
        <v>550.43742101116402</v>
      </c>
      <c r="C263" s="9">
        <f t="shared" si="13"/>
        <v>14280.295480673263</v>
      </c>
      <c r="D263" s="15">
        <f ca="1">IFERROR((1+XIRR(C$13:C263,M$13:M263,20%))-1,"")</f>
        <v>0.22409126162528992</v>
      </c>
      <c r="E263" s="15">
        <f t="shared" ca="1" si="14"/>
        <v>0.22</v>
      </c>
      <c r="F263" s="8"/>
      <c r="G263" s="8"/>
      <c r="H263" s="8"/>
      <c r="I263" s="8"/>
      <c r="J263" s="8"/>
      <c r="K263" s="8"/>
      <c r="L263" s="8"/>
      <c r="M263" s="22">
        <f t="shared" ca="1" si="12"/>
        <v>49705</v>
      </c>
    </row>
    <row r="264" spans="1:13" x14ac:dyDescent="0.25">
      <c r="A264" s="9">
        <f t="shared" si="15"/>
        <v>14979.123276900171</v>
      </c>
      <c r="B264" s="9">
        <f>A$7*(1+$A$8)^((COUNT(B$13:B263))/12)+IF(MOD(COUNT(B$13:B263),$H$7)=0,E$7*(1+$E$8)^((COUNT(B$13:B263))/12),0)</f>
        <v>552.67997119951553</v>
      </c>
      <c r="C264" s="9">
        <f t="shared" si="13"/>
        <v>14426.443305700655</v>
      </c>
      <c r="D264" s="15">
        <f ca="1">IFERROR((1+XIRR(C$13:C264,M$13:M264,20%))-1,"")</f>
        <v>0.2244161069393158</v>
      </c>
      <c r="E264" s="15">
        <f t="shared" ca="1" si="14"/>
        <v>0.22</v>
      </c>
      <c r="F264" s="8"/>
      <c r="G264" s="8"/>
      <c r="H264" s="8"/>
      <c r="I264" s="8"/>
      <c r="J264" s="8"/>
      <c r="K264" s="8"/>
      <c r="L264" s="8"/>
      <c r="M264" s="22">
        <f t="shared" ca="1" si="12"/>
        <v>49734</v>
      </c>
    </row>
    <row r="265" spans="1:13" x14ac:dyDescent="0.25">
      <c r="A265" s="9">
        <f t="shared" si="15"/>
        <v>15128.998386795087</v>
      </c>
      <c r="B265" s="9">
        <f>A$7*(1+$A$8)^((COUNT(B$13:B264))/12)+IF(MOD(COUNT(B$13:B264),$H$7)=0,E$7*(1+$E$8)^((COUNT(B$13:B264))/12),0)</f>
        <v>554.93165781492553</v>
      </c>
      <c r="C265" s="9">
        <f t="shared" si="13"/>
        <v>14574.06672898016</v>
      </c>
      <c r="D265" s="15">
        <f ca="1">IFERROR((1+XIRR(C$13:C265,M$13:M265,20%))-1,"")</f>
        <v>0.22473625540733333</v>
      </c>
      <c r="E265" s="15">
        <f t="shared" ca="1" si="14"/>
        <v>0.22</v>
      </c>
      <c r="F265" s="8"/>
      <c r="G265" s="8"/>
      <c r="H265" s="8"/>
      <c r="I265" s="8"/>
      <c r="J265" s="8"/>
      <c r="K265" s="8"/>
      <c r="L265" s="8"/>
      <c r="M265" s="22">
        <f t="shared" ca="1" si="12"/>
        <v>49765</v>
      </c>
    </row>
    <row r="266" spans="1:13" x14ac:dyDescent="0.25">
      <c r="A266" s="9">
        <f t="shared" si="15"/>
        <v>15280.37308702989</v>
      </c>
      <c r="B266" s="9">
        <f>A$7*(1+$A$8)^((COUNT(B$13:B265))/12)+IF(MOD(COUNT(B$13:B265),$H$7)=0,E$7*(1+$E$8)^((COUNT(B$13:B265))/12),0)</f>
        <v>557.19251808032834</v>
      </c>
      <c r="C266" s="9">
        <f t="shared" si="13"/>
        <v>14723.180568949561</v>
      </c>
      <c r="D266" s="15">
        <f ca="1">IFERROR((1+XIRR(C$13:C266,M$13:M266,20%))-1,"")</f>
        <v>0.22505196928977966</v>
      </c>
      <c r="E266" s="15">
        <f t="shared" ca="1" si="14"/>
        <v>0.23</v>
      </c>
      <c r="F266" s="8"/>
      <c r="G266" s="8"/>
      <c r="H266" s="8"/>
      <c r="I266" s="8"/>
      <c r="J266" s="8"/>
      <c r="K266" s="8"/>
      <c r="L266" s="8"/>
      <c r="M266" s="22">
        <f t="shared" ca="1" si="12"/>
        <v>49795</v>
      </c>
    </row>
    <row r="267" spans="1:13" x14ac:dyDescent="0.25">
      <c r="A267" s="9">
        <f t="shared" si="15"/>
        <v>15433.262381905086</v>
      </c>
      <c r="B267" s="9">
        <f>A$7*(1+$A$8)^((COUNT(B$13:B266))/12)+IF(MOD(COUNT(B$13:B266),$H$7)=0,E$7*(1+$E$8)^((COUNT(B$13:B266))/12),0)</f>
        <v>559.46258937031075</v>
      </c>
      <c r="C267" s="9">
        <f t="shared" si="13"/>
        <v>14873.799792534775</v>
      </c>
      <c r="D267" s="15">
        <f ca="1">IFERROR((1+XIRR(C$13:C267,M$13:M267,20%))-1,"")</f>
        <v>0.22536315321922307</v>
      </c>
      <c r="E267" s="15">
        <f t="shared" ca="1" si="14"/>
        <v>0.23</v>
      </c>
      <c r="F267" s="8"/>
      <c r="G267" s="8"/>
      <c r="H267" s="8"/>
      <c r="I267" s="8"/>
      <c r="J267" s="8"/>
      <c r="K267" s="8"/>
      <c r="L267" s="8"/>
      <c r="M267" s="22">
        <f t="shared" ca="1" si="12"/>
        <v>49826</v>
      </c>
    </row>
    <row r="268" spans="1:13" x14ac:dyDescent="0.25">
      <c r="A268" s="9">
        <f t="shared" si="15"/>
        <v>15587.681425848208</v>
      </c>
      <c r="B268" s="9">
        <f>A$7*(1+$A$8)^((COUNT(B$13:B267))/12)+IF(MOD(COUNT(B$13:B267),$H$7)=0,E$7*(1+$E$8)^((COUNT(B$13:B267))/12),0)</f>
        <v>561.74190921172578</v>
      </c>
      <c r="C268" s="9">
        <f t="shared" si="13"/>
        <v>15025.939516636483</v>
      </c>
      <c r="D268" s="15">
        <f ca="1">IFERROR((1+XIRR(C$13:C268,M$13:M268,20%))-1,"")</f>
        <v>0.22567004561424242</v>
      </c>
      <c r="E268" s="15">
        <f t="shared" ca="1" si="14"/>
        <v>0.23</v>
      </c>
      <c r="F268" s="8"/>
      <c r="G268" s="8"/>
      <c r="H268" s="8"/>
      <c r="I268" s="8"/>
      <c r="J268" s="8"/>
      <c r="K268" s="8"/>
      <c r="L268" s="8"/>
      <c r="M268" s="22">
        <f t="shared" ca="1" si="12"/>
        <v>49856</v>
      </c>
    </row>
    <row r="269" spans="1:13" x14ac:dyDescent="0.25">
      <c r="A269" s="9">
        <f t="shared" si="15"/>
        <v>15743.645524915921</v>
      </c>
      <c r="B269" s="9">
        <f>A$7*(1+$A$8)^((COUNT(B$13:B268))/12)+IF(MOD(COUNT(B$13:B268),$H$7)=0,E$7*(1+$E$8)^((COUNT(B$13:B268))/12),0)</f>
        <v>564.03051528431729</v>
      </c>
      <c r="C269" s="9">
        <f t="shared" si="13"/>
        <v>15179.615009631603</v>
      </c>
      <c r="D269" s="15">
        <f ca="1">IFERROR((1+XIRR(C$13:C269,M$13:M269,20%))-1,"")</f>
        <v>0.22597256302833557</v>
      </c>
      <c r="E269" s="15">
        <f t="shared" ca="1" si="14"/>
        <v>0.23</v>
      </c>
      <c r="F269" s="8"/>
      <c r="G269" s="8"/>
      <c r="H269" s="8"/>
      <c r="I269" s="8"/>
      <c r="J269" s="8"/>
      <c r="K269" s="8"/>
      <c r="L269" s="8"/>
      <c r="M269" s="22">
        <f t="shared" ca="1" si="12"/>
        <v>49887</v>
      </c>
    </row>
    <row r="270" spans="1:13" x14ac:dyDescent="0.25">
      <c r="A270" s="9">
        <f t="shared" si="15"/>
        <v>15901.170138311163</v>
      </c>
      <c r="B270" s="9">
        <f>A$7*(1+$A$8)^((COUNT(B$13:B269))/12)+IF(MOD(COUNT(B$13:B269),$H$7)=0,E$7*(1+$E$8)^((COUNT(B$13:B269))/12),0)</f>
        <v>566.32844542134046</v>
      </c>
      <c r="C270" s="9">
        <f t="shared" si="13"/>
        <v>15334.841692889822</v>
      </c>
      <c r="D270" s="15">
        <f ca="1">IFERROR((1+XIRR(C$13:C270,M$13:M270,20%))-1,"")</f>
        <v>0.22627077698707576</v>
      </c>
      <c r="E270" s="15">
        <f t="shared" ca="1" si="14"/>
        <v>0.23</v>
      </c>
      <c r="F270" s="8"/>
      <c r="G270" s="8"/>
      <c r="H270" s="8"/>
      <c r="I270" s="8"/>
      <c r="J270" s="8"/>
      <c r="K270" s="8"/>
      <c r="L270" s="8"/>
      <c r="M270" s="22">
        <f t="shared" ref="M270:M333" ca="1" si="16">EOMONTH(M269,1)</f>
        <v>49918</v>
      </c>
    </row>
    <row r="271" spans="1:13" x14ac:dyDescent="0.25">
      <c r="A271" s="9">
        <f t="shared" si="15"/>
        <v>16060.270879915468</v>
      </c>
      <c r="B271" s="9">
        <f>A$7*(1+$A$8)^((COUNT(B$13:B270))/12)+IF(MOD(COUNT(B$13:B270),$H$7)=0,E$7*(1+$E$8)^((COUNT(B$13:B270))/12),0)</f>
        <v>568.63573761018813</v>
      </c>
      <c r="C271" s="9">
        <f t="shared" ref="C271:C334" si="17">MAX(A271-B271)</f>
        <v>15491.63514230528</v>
      </c>
      <c r="D271" s="15">
        <f ca="1">IFERROR((1+XIRR(C$13:C271,M$13:M271,20%))-1,"")</f>
        <v>0.22656493782997145</v>
      </c>
      <c r="E271" s="15">
        <f t="shared" ref="E271:E334" ca="1" si="18">IFERROR(ROUND(D271,2),"")</f>
        <v>0.23</v>
      </c>
      <c r="F271" s="8"/>
      <c r="G271" s="8"/>
      <c r="H271" s="8"/>
      <c r="I271" s="8"/>
      <c r="J271" s="8"/>
      <c r="K271" s="8"/>
      <c r="L271" s="8"/>
      <c r="M271" s="22">
        <f t="shared" ca="1" si="16"/>
        <v>49948</v>
      </c>
    </row>
    <row r="272" spans="1:13" x14ac:dyDescent="0.25">
      <c r="A272" s="9">
        <f t="shared" ref="A272:A335" si="19">A271*(1+$A$5)^(1/12)</f>
        <v>16220.963519836618</v>
      </c>
      <c r="B272" s="9">
        <f>A$7*(1+$A$8)^((COUNT(B$13:B271))/12)+IF(MOD(COUNT(B$13:B271),$H$7)=0,E$7*(1+$E$8)^((COUNT(B$13:B271))/12),0)</f>
        <v>570.9524299930182</v>
      </c>
      <c r="C272" s="9">
        <f t="shared" si="17"/>
        <v>15650.0110898436</v>
      </c>
      <c r="D272" s="15">
        <f ca="1">IFERROR((1+XIRR(C$13:C272,M$13:M272,20%))-1,"")</f>
        <v>0.22685495018959045</v>
      </c>
      <c r="E272" s="15">
        <f t="shared" ca="1" si="18"/>
        <v>0.23</v>
      </c>
      <c r="F272" s="8"/>
      <c r="G272" s="8"/>
      <c r="H272" s="8"/>
      <c r="I272" s="8"/>
      <c r="J272" s="8"/>
      <c r="K272" s="8"/>
      <c r="L272" s="8"/>
      <c r="M272" s="22">
        <f t="shared" ca="1" si="16"/>
        <v>49979</v>
      </c>
    </row>
    <row r="273" spans="1:13" x14ac:dyDescent="0.25">
      <c r="A273" s="9">
        <f t="shared" si="19"/>
        <v>16383.263985971778</v>
      </c>
      <c r="B273" s="9">
        <f>A$7*(1+$A$8)^((COUNT(B$13:B272))/12)+IF(MOD(COUNT(B$13:B272),$H$7)=0,E$7*(1+$E$8)^((COUNT(B$13:B272))/12),0)</f>
        <v>573.2785608673845</v>
      </c>
      <c r="C273" s="9">
        <f t="shared" si="17"/>
        <v>15809.985425104394</v>
      </c>
      <c r="D273" s="15">
        <f ca="1">IFERROR((1+XIRR(C$13:C273,M$13:M273,20%))-1,"")</f>
        <v>0.22714104056358342</v>
      </c>
      <c r="E273" s="15">
        <f t="shared" ca="1" si="18"/>
        <v>0.23</v>
      </c>
      <c r="F273" s="8"/>
      <c r="G273" s="8"/>
      <c r="H273" s="8"/>
      <c r="I273" s="8"/>
      <c r="J273" s="8"/>
      <c r="K273" s="8"/>
      <c r="L273" s="8"/>
      <c r="M273" s="22">
        <f t="shared" ca="1" si="16"/>
        <v>50009</v>
      </c>
    </row>
    <row r="274" spans="1:13" x14ac:dyDescent="0.25">
      <c r="A274" s="9">
        <f t="shared" si="19"/>
        <v>16547.188365586277</v>
      </c>
      <c r="B274" s="9">
        <f>A$7*(1+$A$8)^((COUNT(B$13:B273))/12)+IF(MOD(COUNT(B$13:B273),$H$7)=0,E$7*(1+$E$8)^((COUNT(B$13:B273))/12),0)</f>
        <v>575.61416868687013</v>
      </c>
      <c r="C274" s="9">
        <f t="shared" si="17"/>
        <v>15971.574196899406</v>
      </c>
      <c r="D274" s="15">
        <f ca="1">IFERROR((1+XIRR(C$13:C274,M$13:M274,20%))-1,"")</f>
        <v>0.22742311358451839</v>
      </c>
      <c r="E274" s="15">
        <f t="shared" ca="1" si="18"/>
        <v>0.23</v>
      </c>
      <c r="F274" s="8"/>
      <c r="G274" s="8"/>
      <c r="H274" s="8"/>
      <c r="I274" s="8"/>
      <c r="J274" s="8"/>
      <c r="K274" s="8"/>
      <c r="L274" s="8"/>
      <c r="M274" s="22">
        <f t="shared" ca="1" si="16"/>
        <v>50040</v>
      </c>
    </row>
    <row r="275" spans="1:13" x14ac:dyDescent="0.25">
      <c r="A275" s="9">
        <f t="shared" si="19"/>
        <v>16712.752906908172</v>
      </c>
      <c r="B275" s="9">
        <f>A$7*(1+$A$8)^((COUNT(B$13:B274))/12)+IF(MOD(COUNT(B$13:B274),$H$7)=0,E$7*(1+$E$8)^((COUNT(B$13:B274))/12),0)</f>
        <v>577.95929206172218</v>
      </c>
      <c r="C275" s="9">
        <f t="shared" si="17"/>
        <v>16134.793614846451</v>
      </c>
      <c r="D275" s="15">
        <f ca="1">IFERROR((1+XIRR(C$13:C275,M$13:M275,20%))-1,"")</f>
        <v>0.2277012526988984</v>
      </c>
      <c r="E275" s="15">
        <f t="shared" ca="1" si="18"/>
        <v>0.23</v>
      </c>
      <c r="F275" s="8"/>
      <c r="G275" s="8"/>
      <c r="H275" s="8"/>
      <c r="I275" s="8"/>
      <c r="J275" s="8"/>
      <c r="K275" s="8"/>
      <c r="L275" s="8"/>
      <c r="M275" s="22">
        <f t="shared" ca="1" si="16"/>
        <v>50071</v>
      </c>
    </row>
    <row r="276" spans="1:13" x14ac:dyDescent="0.25">
      <c r="A276" s="9">
        <f t="shared" si="19"/>
        <v>16879.974020738791</v>
      </c>
      <c r="B276" s="9">
        <f>A$7*(1+$A$8)^((COUNT(B$13:B275))/12)+IF(MOD(COUNT(B$13:B275),$H$7)=0,E$7*(1+$E$8)^((COUNT(B$13:B275))/12),0)</f>
        <v>580.31396975949133</v>
      </c>
      <c r="C276" s="9">
        <f t="shared" si="17"/>
        <v>16299.660050979301</v>
      </c>
      <c r="D276" s="15">
        <f ca="1">IFERROR((1+XIRR(C$13:C276,M$13:M276,20%))-1,"")</f>
        <v>0.22797597050666818</v>
      </c>
      <c r="E276" s="15">
        <f t="shared" ca="1" si="18"/>
        <v>0.23</v>
      </c>
      <c r="F276" s="8"/>
      <c r="G276" s="8"/>
      <c r="H276" s="8"/>
      <c r="I276" s="8"/>
      <c r="J276" s="8"/>
      <c r="K276" s="8"/>
      <c r="L276" s="8"/>
      <c r="M276" s="22">
        <f t="shared" ca="1" si="16"/>
        <v>50099</v>
      </c>
    </row>
    <row r="277" spans="1:13" x14ac:dyDescent="0.25">
      <c r="A277" s="9">
        <f t="shared" si="19"/>
        <v>17048.868282079373</v>
      </c>
      <c r="B277" s="9">
        <f>A$7*(1+$A$8)^((COUNT(B$13:B276))/12)+IF(MOD(COUNT(B$13:B276),$H$7)=0,E$7*(1+$E$8)^((COUNT(B$13:B276))/12),0)</f>
        <v>582.67824070567201</v>
      </c>
      <c r="C277" s="9">
        <f t="shared" si="17"/>
        <v>16466.190041373702</v>
      </c>
      <c r="D277" s="15">
        <f ca="1">IFERROR((1+XIRR(C$13:C277,M$13:M277,20%))-1,"")</f>
        <v>0.22824688553810124</v>
      </c>
      <c r="E277" s="15">
        <f t="shared" ca="1" si="18"/>
        <v>0.23</v>
      </c>
      <c r="F277" s="8"/>
      <c r="G277" s="8"/>
      <c r="H277" s="8"/>
      <c r="I277" s="8"/>
      <c r="J277" s="8"/>
      <c r="K277" s="8"/>
      <c r="L277" s="8"/>
      <c r="M277" s="22">
        <f t="shared" ca="1" si="16"/>
        <v>50130</v>
      </c>
    </row>
    <row r="278" spans="1:13" x14ac:dyDescent="0.25">
      <c r="A278" s="9">
        <f t="shared" si="19"/>
        <v>17219.452431773971</v>
      </c>
      <c r="B278" s="9">
        <f>A$7*(1+$A$8)^((COUNT(B$13:B277))/12)+IF(MOD(COUNT(B$13:B277),$H$7)=0,E$7*(1+$E$8)^((COUNT(B$13:B277))/12),0)</f>
        <v>585.05214398434475</v>
      </c>
      <c r="C278" s="9">
        <f t="shared" si="17"/>
        <v>16634.400287789627</v>
      </c>
      <c r="D278" s="15">
        <f ca="1">IFERROR((1+XIRR(C$13:C278,M$13:M278,20%))-1,"")</f>
        <v>0.22851418852806082</v>
      </c>
      <c r="E278" s="15">
        <f t="shared" ca="1" si="18"/>
        <v>0.23</v>
      </c>
      <c r="F278" s="8"/>
      <c r="G278" s="8"/>
      <c r="H278" s="8"/>
      <c r="I278" s="8"/>
      <c r="J278" s="8"/>
      <c r="K278" s="8"/>
      <c r="L278" s="8"/>
      <c r="M278" s="22">
        <f t="shared" ca="1" si="16"/>
        <v>50160</v>
      </c>
    </row>
    <row r="279" spans="1:13" x14ac:dyDescent="0.25">
      <c r="A279" s="9">
        <f t="shared" si="19"/>
        <v>17391.743378168831</v>
      </c>
      <c r="B279" s="9">
        <f>A$7*(1+$A$8)^((COUNT(B$13:B278))/12)+IF(MOD(COUNT(B$13:B278),$H$7)=0,E$7*(1+$E$8)^((COUNT(B$13:B278))/12),0)</f>
        <v>587.43571883882623</v>
      </c>
      <c r="C279" s="9">
        <f t="shared" si="17"/>
        <v>16804.307659330003</v>
      </c>
      <c r="D279" s="15">
        <f ca="1">IFERROR((1+XIRR(C$13:C279,M$13:M279,20%))-1,"")</f>
        <v>0.22877780795097347</v>
      </c>
      <c r="E279" s="15">
        <f t="shared" ca="1" si="18"/>
        <v>0.23</v>
      </c>
      <c r="F279" s="8"/>
      <c r="G279" s="8"/>
      <c r="H279" s="8"/>
      <c r="I279" s="8"/>
      <c r="J279" s="8"/>
      <c r="K279" s="8"/>
      <c r="L279" s="8"/>
      <c r="M279" s="22">
        <f t="shared" ca="1" si="16"/>
        <v>50191</v>
      </c>
    </row>
    <row r="280" spans="1:13" x14ac:dyDescent="0.25">
      <c r="A280" s="9">
        <f t="shared" si="19"/>
        <v>17565.758198788335</v>
      </c>
      <c r="B280" s="9">
        <f>A$7*(1+$A$8)^((COUNT(B$13:B279))/12)+IF(MOD(COUNT(B$13:B279),$H$7)=0,E$7*(1+$E$8)^((COUNT(B$13:B279))/12),0)</f>
        <v>589.82900467231218</v>
      </c>
      <c r="C280" s="9">
        <f t="shared" si="17"/>
        <v>16975.929194116023</v>
      </c>
      <c r="D280" s="15">
        <f ca="1">IFERROR((1+XIRR(C$13:C280,M$13:M280,20%))-1,"")</f>
        <v>0.22903793454170218</v>
      </c>
      <c r="E280" s="15">
        <f t="shared" ca="1" si="18"/>
        <v>0.23</v>
      </c>
      <c r="F280" s="8"/>
      <c r="G280" s="8"/>
      <c r="H280" s="8"/>
      <c r="I280" s="8"/>
      <c r="J280" s="8"/>
      <c r="K280" s="8"/>
      <c r="L280" s="8"/>
      <c r="M280" s="22">
        <f t="shared" ca="1" si="16"/>
        <v>50221</v>
      </c>
    </row>
    <row r="281" spans="1:13" x14ac:dyDescent="0.25">
      <c r="A281" s="9">
        <f t="shared" si="19"/>
        <v>17741.51414202774</v>
      </c>
      <c r="B281" s="9">
        <f>A$7*(1+$A$8)^((COUNT(B$13:B280))/12)+IF(MOD(COUNT(B$13:B280),$H$7)=0,E$7*(1+$E$8)^((COUNT(B$13:B280))/12),0)</f>
        <v>592.23204104853323</v>
      </c>
      <c r="C281" s="9">
        <f t="shared" si="17"/>
        <v>17149.282100979206</v>
      </c>
      <c r="D281" s="15">
        <f ca="1">IFERROR((1+XIRR(C$13:C281,M$13:M281,20%))-1,"")</f>
        <v>0.22929450869560242</v>
      </c>
      <c r="E281" s="15">
        <f t="shared" ca="1" si="18"/>
        <v>0.23</v>
      </c>
      <c r="F281" s="8"/>
      <c r="G281" s="8"/>
      <c r="H281" s="8"/>
      <c r="I281" s="8"/>
      <c r="J281" s="8"/>
      <c r="K281" s="8"/>
      <c r="L281" s="8"/>
      <c r="M281" s="22">
        <f t="shared" ca="1" si="16"/>
        <v>50252</v>
      </c>
    </row>
    <row r="282" spans="1:13" x14ac:dyDescent="0.25">
      <c r="A282" s="9">
        <f t="shared" si="19"/>
        <v>17919.028628862838</v>
      </c>
      <c r="B282" s="9">
        <f>A$7*(1+$A$8)^((COUNT(B$13:B281))/12)+IF(MOD(COUNT(B$13:B281),$H$7)=0,E$7*(1+$E$8)^((COUNT(B$13:B281))/12),0)</f>
        <v>594.6448676924075</v>
      </c>
      <c r="C282" s="9">
        <f t="shared" si="17"/>
        <v>17324.383761170429</v>
      </c>
      <c r="D282" s="15">
        <f ca="1">IFERROR((1+XIRR(C$13:C282,M$13:M282,20%))-1,"")</f>
        <v>0.2295475661754609</v>
      </c>
      <c r="E282" s="15">
        <f t="shared" ca="1" si="18"/>
        <v>0.23</v>
      </c>
      <c r="F282" s="8"/>
      <c r="G282" s="8"/>
      <c r="H282" s="8"/>
      <c r="I282" s="8"/>
      <c r="J282" s="8"/>
      <c r="K282" s="8"/>
      <c r="L282" s="8"/>
      <c r="M282" s="22">
        <f t="shared" ca="1" si="16"/>
        <v>50283</v>
      </c>
    </row>
    <row r="283" spans="1:13" x14ac:dyDescent="0.25">
      <c r="A283" s="9">
        <f t="shared" si="19"/>
        <v>18098.319254576731</v>
      </c>
      <c r="B283" s="9">
        <f>A$7*(1+$A$8)^((COUNT(B$13:B282))/12)+IF(MOD(COUNT(B$13:B282),$H$7)=0,E$7*(1+$E$8)^((COUNT(B$13:B282))/12),0)</f>
        <v>597.06752449069768</v>
      </c>
      <c r="C283" s="9">
        <f t="shared" si="17"/>
        <v>17501.251730086035</v>
      </c>
      <c r="D283" s="15">
        <f ca="1">IFERROR((1+XIRR(C$13:C283,M$13:M283,20%))-1,"")</f>
        <v>0.22979730963706979</v>
      </c>
      <c r="E283" s="15">
        <f t="shared" ca="1" si="18"/>
        <v>0.23</v>
      </c>
      <c r="F283" s="8"/>
      <c r="G283" s="8"/>
      <c r="H283" s="8"/>
      <c r="I283" s="8"/>
      <c r="J283" s="8"/>
      <c r="K283" s="8"/>
      <c r="L283" s="8"/>
      <c r="M283" s="22">
        <f t="shared" ca="1" si="16"/>
        <v>50313</v>
      </c>
    </row>
    <row r="284" spans="1:13" x14ac:dyDescent="0.25">
      <c r="A284" s="9">
        <f t="shared" si="19"/>
        <v>18279.403790503875</v>
      </c>
      <c r="B284" s="9">
        <f>A$7*(1+$A$8)^((COUNT(B$13:B283))/12)+IF(MOD(COUNT(B$13:B283),$H$7)=0,E$7*(1+$E$8)^((COUNT(B$13:B283))/12),0)</f>
        <v>599.50005149266917</v>
      </c>
      <c r="C284" s="9">
        <f t="shared" si="17"/>
        <v>17679.903739011206</v>
      </c>
      <c r="D284" s="15">
        <f ca="1">IFERROR((1+XIRR(C$13:C284,M$13:M284,20%))-1,"")</f>
        <v>0.23004366755485539</v>
      </c>
      <c r="E284" s="15">
        <f t="shared" ca="1" si="18"/>
        <v>0.23</v>
      </c>
      <c r="F284" s="8"/>
      <c r="G284" s="8"/>
      <c r="H284" s="8"/>
      <c r="I284" s="8"/>
      <c r="J284" s="8"/>
      <c r="K284" s="8"/>
      <c r="L284" s="8"/>
      <c r="M284" s="22">
        <f t="shared" ca="1" si="16"/>
        <v>50344</v>
      </c>
    </row>
    <row r="285" spans="1:13" x14ac:dyDescent="0.25">
      <c r="A285" s="9">
        <f t="shared" si="19"/>
        <v>18462.300185791588</v>
      </c>
      <c r="B285" s="9">
        <f>A$7*(1+$A$8)^((COUNT(B$13:B284))/12)+IF(MOD(COUNT(B$13:B284),$H$7)=0,E$7*(1+$E$8)^((COUNT(B$13:B284))/12),0)</f>
        <v>601.94248891075381</v>
      </c>
      <c r="C285" s="9">
        <f t="shared" si="17"/>
        <v>17860.357696880834</v>
      </c>
      <c r="D285" s="15">
        <f ca="1">IFERROR((1+XIRR(C$13:C285,M$13:M285,20%))-1,"")</f>
        <v>0.23028681874275203</v>
      </c>
      <c r="E285" s="15">
        <f t="shared" ca="1" si="18"/>
        <v>0.23</v>
      </c>
      <c r="F285" s="8"/>
      <c r="G285" s="8"/>
      <c r="H285" s="8"/>
      <c r="I285" s="8"/>
      <c r="J285" s="8"/>
      <c r="K285" s="8"/>
      <c r="L285" s="8"/>
      <c r="M285" s="22">
        <f t="shared" ca="1" si="16"/>
        <v>50374</v>
      </c>
    </row>
    <row r="286" spans="1:13" x14ac:dyDescent="0.25">
      <c r="A286" s="9">
        <f t="shared" si="19"/>
        <v>18647.026569179165</v>
      </c>
      <c r="B286" s="9">
        <f>A$7*(1+$A$8)^((COUNT(B$13:B285))/12)+IF(MOD(COUNT(B$13:B285),$H$7)=0,E$7*(1+$E$8)^((COUNT(B$13:B285))/12),0)</f>
        <v>604.39487712121377</v>
      </c>
      <c r="C286" s="9">
        <f t="shared" si="17"/>
        <v>18042.631692057952</v>
      </c>
      <c r="D286" s="15">
        <f ca="1">IFERROR((1+XIRR(C$13:C286,M$13:M286,20%))-1,"")</f>
        <v>0.23052667975425711</v>
      </c>
      <c r="E286" s="15">
        <f t="shared" ca="1" si="18"/>
        <v>0.23</v>
      </c>
      <c r="F286" s="8"/>
      <c r="G286" s="8"/>
      <c r="H286" s="8"/>
      <c r="I286" s="8"/>
      <c r="J286" s="8"/>
      <c r="K286" s="8"/>
      <c r="L286" s="8"/>
      <c r="M286" s="22">
        <f t="shared" ca="1" si="16"/>
        <v>50405</v>
      </c>
    </row>
    <row r="287" spans="1:13" x14ac:dyDescent="0.25">
      <c r="A287" s="9">
        <f t="shared" si="19"/>
        <v>18833.601250794807</v>
      </c>
      <c r="B287" s="9">
        <f>A$7*(1+$A$8)^((COUNT(B$13:B286))/12)+IF(MOD(COUNT(B$13:B286),$H$7)=0,E$7*(1+$E$8)^((COUNT(B$13:B286))/12),0)</f>
        <v>606.85725666480835</v>
      </c>
      <c r="C287" s="9">
        <f t="shared" si="17"/>
        <v>18226.74399413</v>
      </c>
      <c r="D287" s="15">
        <f ca="1">IFERROR((1+XIRR(C$13:C287,M$13:M287,20%))-1,"")</f>
        <v>0.23076331019401541</v>
      </c>
      <c r="E287" s="15">
        <f t="shared" ca="1" si="18"/>
        <v>0.23</v>
      </c>
      <c r="F287" s="8"/>
      <c r="G287" s="8"/>
      <c r="H287" s="8"/>
      <c r="I287" s="8"/>
      <c r="J287" s="8"/>
      <c r="K287" s="8"/>
      <c r="L287" s="8"/>
      <c r="M287" s="22">
        <f t="shared" ca="1" si="16"/>
        <v>50436</v>
      </c>
    </row>
    <row r="288" spans="1:13" x14ac:dyDescent="0.25">
      <c r="A288" s="9">
        <f t="shared" si="19"/>
        <v>19022.042723970535</v>
      </c>
      <c r="B288" s="9">
        <f>A$7*(1+$A$8)^((COUNT(B$13:B287))/12)+IF(MOD(COUNT(B$13:B287),$H$7)=0,E$7*(1+$E$8)^((COUNT(B$13:B287))/12),0)</f>
        <v>609.32966824746609</v>
      </c>
      <c r="C288" s="9">
        <f t="shared" si="17"/>
        <v>18412.71305572307</v>
      </c>
      <c r="D288" s="15">
        <f ca="1">IFERROR((1+XIRR(C$13:C288,M$13:M288,20%))-1,"")</f>
        <v>0.23099716305732731</v>
      </c>
      <c r="E288" s="15">
        <f t="shared" ca="1" si="18"/>
        <v>0.23</v>
      </c>
      <c r="F288" s="8"/>
      <c r="G288" s="8"/>
      <c r="H288" s="8"/>
      <c r="I288" s="8"/>
      <c r="J288" s="8"/>
      <c r="K288" s="8"/>
      <c r="L288" s="8"/>
      <c r="M288" s="22">
        <f t="shared" ca="1" si="16"/>
        <v>50464</v>
      </c>
    </row>
    <row r="289" spans="1:13" x14ac:dyDescent="0.25">
      <c r="A289" s="9">
        <f t="shared" si="19"/>
        <v>19212.369667075236</v>
      </c>
      <c r="B289" s="9">
        <f>A$7*(1+$A$8)^((COUNT(B$13:B288))/12)+IF(MOD(COUNT(B$13:B288),$H$7)=0,E$7*(1+$E$8)^((COUNT(B$13:B288))/12),0)</f>
        <v>611.81215274095541</v>
      </c>
      <c r="C289" s="9">
        <f t="shared" si="17"/>
        <v>18600.557514334279</v>
      </c>
      <c r="D289" s="15">
        <f ca="1">IFERROR((1+XIRR(C$13:C289,M$13:M289,20%))-1,"")</f>
        <v>0.23122788071632394</v>
      </c>
      <c r="E289" s="15">
        <f t="shared" ca="1" si="18"/>
        <v>0.23</v>
      </c>
      <c r="F289" s="8"/>
      <c r="G289" s="8"/>
      <c r="H289" s="8"/>
      <c r="I289" s="8"/>
      <c r="J289" s="8"/>
      <c r="K289" s="8"/>
      <c r="L289" s="8"/>
      <c r="M289" s="22">
        <f t="shared" ca="1" si="16"/>
        <v>50495</v>
      </c>
    </row>
    <row r="290" spans="1:13" x14ac:dyDescent="0.25">
      <c r="A290" s="9">
        <f t="shared" si="19"/>
        <v>19404.600945366077</v>
      </c>
      <c r="B290" s="9">
        <f>A$7*(1+$A$8)^((COUNT(B$13:B289))/12)+IF(MOD(COUNT(B$13:B289),$H$7)=0,E$7*(1+$E$8)^((COUNT(B$13:B289))/12),0)</f>
        <v>614.30475118356208</v>
      </c>
      <c r="C290" s="9">
        <f t="shared" si="17"/>
        <v>18790.296194182516</v>
      </c>
      <c r="D290" s="15">
        <f ca="1">IFERROR((1+XIRR(C$13:C290,M$13:M290,20%))-1,"")</f>
        <v>0.23145564198493962</v>
      </c>
      <c r="E290" s="15">
        <f t="shared" ca="1" si="18"/>
        <v>0.23</v>
      </c>
      <c r="F290" s="8"/>
      <c r="G290" s="8"/>
      <c r="H290" s="8"/>
      <c r="I290" s="8"/>
      <c r="J290" s="8"/>
      <c r="K290" s="8"/>
      <c r="L290" s="8"/>
      <c r="M290" s="22">
        <f t="shared" ca="1" si="16"/>
        <v>50525</v>
      </c>
    </row>
    <row r="291" spans="1:13" x14ac:dyDescent="0.25">
      <c r="A291" s="9">
        <f t="shared" si="19"/>
        <v>19598.755612858444</v>
      </c>
      <c r="B291" s="9">
        <f>A$7*(1+$A$8)^((COUNT(B$13:B290))/12)+IF(MOD(COUNT(B$13:B290),$H$7)=0,E$7*(1+$E$8)^((COUNT(B$13:B290))/12),0)</f>
        <v>616.80750478076766</v>
      </c>
      <c r="C291" s="9">
        <f t="shared" si="17"/>
        <v>18981.948108077675</v>
      </c>
      <c r="D291" s="15">
        <f ca="1">IFERROR((1+XIRR(C$13:C291,M$13:M291,20%))-1,"")</f>
        <v>0.23168037533760066</v>
      </c>
      <c r="E291" s="15">
        <f t="shared" ca="1" si="18"/>
        <v>0.23</v>
      </c>
      <c r="F291" s="8"/>
      <c r="G291" s="8"/>
      <c r="H291" s="8"/>
      <c r="I291" s="8"/>
      <c r="J291" s="8"/>
      <c r="K291" s="8"/>
      <c r="L291" s="8"/>
      <c r="M291" s="22">
        <f t="shared" ca="1" si="16"/>
        <v>50556</v>
      </c>
    </row>
    <row r="292" spans="1:13" x14ac:dyDescent="0.25">
      <c r="A292" s="9">
        <f t="shared" si="19"/>
        <v>19794.852914214563</v>
      </c>
      <c r="B292" s="9">
        <f>A$7*(1+$A$8)^((COUNT(B$13:B291))/12)+IF(MOD(COUNT(B$13:B291),$H$7)=0,E$7*(1+$E$8)^((COUNT(B$13:B291))/12),0)</f>
        <v>619.3204549059277</v>
      </c>
      <c r="C292" s="9">
        <f t="shared" si="17"/>
        <v>19175.532459308637</v>
      </c>
      <c r="D292" s="15">
        <f ca="1">IFERROR((1+XIRR(C$13:C292,M$13:M292,20%))-1,"")</f>
        <v>0.23190223574638358</v>
      </c>
      <c r="E292" s="15">
        <f t="shared" ca="1" si="18"/>
        <v>0.23</v>
      </c>
      <c r="F292" s="8"/>
      <c r="G292" s="8"/>
      <c r="H292" s="8"/>
      <c r="I292" s="8"/>
      <c r="J292" s="8"/>
      <c r="K292" s="8"/>
      <c r="L292" s="8"/>
      <c r="M292" s="22">
        <f t="shared" ca="1" si="16"/>
        <v>50586</v>
      </c>
    </row>
    <row r="293" spans="1:13" x14ac:dyDescent="0.25">
      <c r="A293" s="9">
        <f t="shared" si="19"/>
        <v>19992.912286651048</v>
      </c>
      <c r="B293" s="9">
        <f>A$7*(1+$A$8)^((COUNT(B$13:B292))/12)+IF(MOD(COUNT(B$13:B292),$H$7)=0,E$7*(1+$E$8)^((COUNT(B$13:B292))/12),0)</f>
        <v>621.84364310095987</v>
      </c>
      <c r="C293" s="9">
        <f t="shared" si="17"/>
        <v>19371.068643550087</v>
      </c>
      <c r="D293" s="15">
        <f ca="1">IFERROR((1+XIRR(C$13:C293,M$13:M293,20%))-1,"")</f>
        <v>0.23212116360664359</v>
      </c>
      <c r="E293" s="15">
        <f t="shared" ca="1" si="18"/>
        <v>0.23</v>
      </c>
      <c r="F293" s="8"/>
      <c r="G293" s="8"/>
      <c r="H293" s="8"/>
      <c r="I293" s="8"/>
      <c r="J293" s="8"/>
      <c r="K293" s="8"/>
      <c r="L293" s="8"/>
      <c r="M293" s="22">
        <f t="shared" ca="1" si="16"/>
        <v>50617</v>
      </c>
    </row>
    <row r="294" spans="1:13" x14ac:dyDescent="0.25">
      <c r="A294" s="9">
        <f t="shared" si="19"/>
        <v>20192.953361865519</v>
      </c>
      <c r="B294" s="9">
        <f>A$7*(1+$A$8)^((COUNT(B$13:B293))/12)+IF(MOD(COUNT(B$13:B293),$H$7)=0,E$7*(1+$E$8)^((COUNT(B$13:B293))/12),0)</f>
        <v>624.37711107702785</v>
      </c>
      <c r="C294" s="9">
        <f t="shared" si="17"/>
        <v>19568.57625078849</v>
      </c>
      <c r="D294" s="15">
        <f ca="1">IFERROR((1+XIRR(C$13:C294,M$13:M294,20%))-1,"")</f>
        <v>0.23233719468116765</v>
      </c>
      <c r="E294" s="15">
        <f t="shared" ca="1" si="18"/>
        <v>0.23</v>
      </c>
      <c r="F294" s="8"/>
      <c r="G294" s="8"/>
      <c r="H294" s="8"/>
      <c r="I294" s="8"/>
      <c r="J294" s="8"/>
      <c r="K294" s="8"/>
      <c r="L294" s="8"/>
      <c r="M294" s="22">
        <f t="shared" ca="1" si="16"/>
        <v>50648</v>
      </c>
    </row>
    <row r="295" spans="1:13" x14ac:dyDescent="0.25">
      <c r="A295" s="9">
        <f t="shared" si="19"/>
        <v>20394.995967982504</v>
      </c>
      <c r="B295" s="9">
        <f>A$7*(1+$A$8)^((COUNT(B$13:B294))/12)+IF(MOD(COUNT(B$13:B294),$H$7)=0,E$7*(1+$E$8)^((COUNT(B$13:B294))/12),0)</f>
        <v>626.92090071523251</v>
      </c>
      <c r="C295" s="9">
        <f t="shared" si="17"/>
        <v>19768.075067267273</v>
      </c>
      <c r="D295" s="15">
        <f ca="1">IFERROR((1+XIRR(C$13:C295,M$13:M295,20%))-1,"")</f>
        <v>0.23255050778388986</v>
      </c>
      <c r="E295" s="15">
        <f t="shared" ca="1" si="18"/>
        <v>0.23</v>
      </c>
      <c r="F295" s="8"/>
      <c r="G295" s="8"/>
      <c r="H295" s="8"/>
      <c r="I295" s="8"/>
      <c r="J295" s="8"/>
      <c r="K295" s="8"/>
      <c r="L295" s="8"/>
      <c r="M295" s="22">
        <f t="shared" ca="1" si="16"/>
        <v>50678</v>
      </c>
    </row>
    <row r="296" spans="1:13" x14ac:dyDescent="0.25">
      <c r="A296" s="9">
        <f t="shared" si="19"/>
        <v>20599.060131518803</v>
      </c>
      <c r="B296" s="9">
        <f>A$7*(1+$A$8)^((COUNT(B$13:B295))/12)+IF(MOD(COUNT(B$13:B295),$H$7)=0,E$7*(1+$E$8)^((COUNT(B$13:B295))/12),0)</f>
        <v>629.47505406730261</v>
      </c>
      <c r="C296" s="9">
        <f t="shared" si="17"/>
        <v>19969.585077451502</v>
      </c>
      <c r="D296" s="15">
        <f ca="1">IFERROR((1+XIRR(C$13:C296,M$13:M296,20%))-1,"")</f>
        <v>0.2327610075473785</v>
      </c>
      <c r="E296" s="15">
        <f t="shared" ca="1" si="18"/>
        <v>0.23</v>
      </c>
      <c r="F296" s="8"/>
      <c r="G296" s="8"/>
      <c r="H296" s="8"/>
      <c r="I296" s="8"/>
      <c r="J296" s="8"/>
      <c r="K296" s="8"/>
      <c r="L296" s="8"/>
      <c r="M296" s="22">
        <f t="shared" ca="1" si="16"/>
        <v>50709</v>
      </c>
    </row>
    <row r="297" spans="1:13" x14ac:dyDescent="0.25">
      <c r="A297" s="9">
        <f t="shared" si="19"/>
        <v>20805.166079368526</v>
      </c>
      <c r="B297" s="9">
        <f>A$7*(1+$A$8)^((COUNT(B$13:B296))/12)+IF(MOD(COUNT(B$13:B296),$H$7)=0,E$7*(1+$E$8)^((COUNT(B$13:B296))/12),0)</f>
        <v>632.03961335629151</v>
      </c>
      <c r="C297" s="9">
        <f t="shared" si="17"/>
        <v>20173.126466012236</v>
      </c>
      <c r="D297" s="15">
        <f ca="1">IFERROR((1+XIRR(C$13:C297,M$13:M297,20%))-1,"")</f>
        <v>0.23296886086463919</v>
      </c>
      <c r="E297" s="15">
        <f t="shared" ca="1" si="18"/>
        <v>0.23</v>
      </c>
      <c r="F297" s="8"/>
      <c r="G297" s="8"/>
      <c r="H297" s="8"/>
      <c r="I297" s="8"/>
      <c r="J297" s="8"/>
      <c r="K297" s="8"/>
      <c r="L297" s="8"/>
      <c r="M297" s="22">
        <f t="shared" ca="1" si="16"/>
        <v>50739</v>
      </c>
    </row>
    <row r="298" spans="1:13" x14ac:dyDescent="0.25">
      <c r="A298" s="9">
        <f t="shared" si="19"/>
        <v>21013.334240807984</v>
      </c>
      <c r="B298" s="9">
        <f>A$7*(1+$A$8)^((COUNT(B$13:B297))/12)+IF(MOD(COUNT(B$13:B297),$H$7)=0,E$7*(1+$E$8)^((COUNT(B$13:B297))/12),0)</f>
        <v>634.61462097727428</v>
      </c>
      <c r="C298" s="9">
        <f t="shared" si="17"/>
        <v>20378.71961983071</v>
      </c>
      <c r="D298" s="15">
        <f ca="1">IFERROR((1+XIRR(C$13:C298,M$13:M298,20%))-1,"")</f>
        <v>0.23317400813102718</v>
      </c>
      <c r="E298" s="15">
        <f t="shared" ca="1" si="18"/>
        <v>0.23</v>
      </c>
      <c r="F298" s="8"/>
      <c r="G298" s="8"/>
      <c r="H298" s="8"/>
      <c r="I298" s="8"/>
      <c r="J298" s="8"/>
      <c r="K298" s="8"/>
      <c r="L298" s="8"/>
      <c r="M298" s="22">
        <f t="shared" ca="1" si="16"/>
        <v>50770</v>
      </c>
    </row>
    <row r="299" spans="1:13" x14ac:dyDescent="0.25">
      <c r="A299" s="9">
        <f t="shared" si="19"/>
        <v>21223.585249520653</v>
      </c>
      <c r="B299" s="9">
        <f>A$7*(1+$A$8)^((COUNT(B$13:B298))/12)+IF(MOD(COUNT(B$13:B298),$H$7)=0,E$7*(1+$E$8)^((COUNT(B$13:B298))/12),0)</f>
        <v>637.20011949804882</v>
      </c>
      <c r="C299" s="9">
        <f t="shared" si="17"/>
        <v>20586.385130022605</v>
      </c>
      <c r="D299" s="15">
        <f ca="1">IFERROR((1+XIRR(C$13:C299,M$13:M299,20%))-1,"")</f>
        <v>0.23337647318840027</v>
      </c>
      <c r="E299" s="15">
        <f t="shared" ca="1" si="18"/>
        <v>0.23</v>
      </c>
      <c r="F299" s="8"/>
      <c r="G299" s="8"/>
      <c r="H299" s="8"/>
      <c r="I299" s="8"/>
      <c r="J299" s="8"/>
      <c r="K299" s="8"/>
      <c r="L299" s="8"/>
      <c r="M299" s="22">
        <f t="shared" ca="1" si="16"/>
        <v>50801</v>
      </c>
    </row>
    <row r="300" spans="1:13" x14ac:dyDescent="0.25">
      <c r="A300" s="9">
        <f t="shared" si="19"/>
        <v>21435.939945642378</v>
      </c>
      <c r="B300" s="9">
        <f>A$7*(1+$A$8)^((COUNT(B$13:B299))/12)+IF(MOD(COUNT(B$13:B299),$H$7)=0,E$7*(1+$E$8)^((COUNT(B$13:B299))/12),0)</f>
        <v>639.79615165983932</v>
      </c>
      <c r="C300" s="9">
        <f t="shared" si="17"/>
        <v>20796.143793982537</v>
      </c>
      <c r="D300" s="15">
        <f ca="1">IFERROR((1+XIRR(C$13:C300,M$13:M300,20%))-1,"")</f>
        <v>0.23357664942741385</v>
      </c>
      <c r="E300" s="15">
        <f t="shared" ca="1" si="18"/>
        <v>0.23</v>
      </c>
      <c r="F300" s="8"/>
      <c r="G300" s="8"/>
      <c r="H300" s="8"/>
      <c r="I300" s="8"/>
      <c r="J300" s="8"/>
      <c r="K300" s="8"/>
      <c r="L300" s="8"/>
      <c r="M300" s="22">
        <f t="shared" ca="1" si="16"/>
        <v>50829</v>
      </c>
    </row>
    <row r="301" spans="1:13" x14ac:dyDescent="0.25">
      <c r="A301" s="9">
        <f t="shared" si="19"/>
        <v>21650.419377827064</v>
      </c>
      <c r="B301" s="9">
        <f>A$7*(1+$A$8)^((COUNT(B$13:B300))/12)+IF(MOD(COUNT(B$13:B300),$H$7)=0,E$7*(1+$E$8)^((COUNT(B$13:B300))/12),0)</f>
        <v>642.40276037800334</v>
      </c>
      <c r="C301" s="9">
        <f t="shared" si="17"/>
        <v>21008.016617449059</v>
      </c>
      <c r="D301" s="15">
        <f ca="1">IFERROR((1+XIRR(C$13:C301,M$13:M301,20%))-1,"")</f>
        <v>0.23377422690391536</v>
      </c>
      <c r="E301" s="15">
        <f t="shared" ca="1" si="18"/>
        <v>0.23</v>
      </c>
      <c r="F301" s="8"/>
      <c r="G301" s="8"/>
      <c r="H301" s="8"/>
      <c r="I301" s="8"/>
      <c r="J301" s="8"/>
      <c r="K301" s="8"/>
      <c r="L301" s="8"/>
      <c r="M301" s="22">
        <f t="shared" ca="1" si="16"/>
        <v>50860</v>
      </c>
    </row>
    <row r="302" spans="1:13" x14ac:dyDescent="0.25">
      <c r="A302" s="9">
        <f t="shared" si="19"/>
        <v>21867.044805333015</v>
      </c>
      <c r="B302" s="9">
        <f>A$7*(1+$A$8)^((COUNT(B$13:B301))/12)+IF(MOD(COUNT(B$13:B301),$H$7)=0,E$7*(1+$E$8)^((COUNT(B$13:B301))/12),0)</f>
        <v>645.01998874274011</v>
      </c>
      <c r="C302" s="9">
        <f t="shared" si="17"/>
        <v>21222.024816590274</v>
      </c>
      <c r="D302" s="15">
        <f ca="1">IFERROR((1+XIRR(C$13:C302,M$13:M302,20%))-1,"")</f>
        <v>0.23396934866905217</v>
      </c>
      <c r="E302" s="15">
        <f t="shared" ca="1" si="18"/>
        <v>0.23</v>
      </c>
      <c r="F302" s="8"/>
      <c r="G302" s="8"/>
      <c r="H302" s="8"/>
      <c r="I302" s="8"/>
      <c r="J302" s="8"/>
      <c r="K302" s="8"/>
      <c r="L302" s="8"/>
      <c r="M302" s="22">
        <f t="shared" ca="1" si="16"/>
        <v>50890</v>
      </c>
    </row>
    <row r="303" spans="1:13" x14ac:dyDescent="0.25">
      <c r="A303" s="9">
        <f t="shared" si="19"/>
        <v>22085.837700130163</v>
      </c>
      <c r="B303" s="9">
        <f>A$7*(1+$A$8)^((COUNT(B$13:B302))/12)+IF(MOD(COUNT(B$13:B302),$H$7)=0,E$7*(1+$E$8)^((COUNT(B$13:B302))/12),0)</f>
        <v>647.64788001980605</v>
      </c>
      <c r="C303" s="9">
        <f t="shared" si="17"/>
        <v>21438.189820110358</v>
      </c>
      <c r="D303" s="15">
        <f ca="1">IFERROR((1+XIRR(C$13:C303,M$13:M303,20%))-1,"")</f>
        <v>0.23416196703910819</v>
      </c>
      <c r="E303" s="15">
        <f t="shared" ca="1" si="18"/>
        <v>0.23</v>
      </c>
      <c r="F303" s="8"/>
      <c r="G303" s="8"/>
      <c r="H303" s="8"/>
      <c r="I303" s="8"/>
      <c r="J303" s="8"/>
      <c r="K303" s="8"/>
      <c r="L303" s="8"/>
      <c r="M303" s="22">
        <f t="shared" ca="1" si="16"/>
        <v>50921</v>
      </c>
    </row>
    <row r="304" spans="1:13" x14ac:dyDescent="0.25">
      <c r="A304" s="9">
        <f t="shared" si="19"/>
        <v>22306.819749028375</v>
      </c>
      <c r="B304" s="9">
        <f>A$7*(1+$A$8)^((COUNT(B$13:B303))/12)+IF(MOD(COUNT(B$13:B303),$H$7)=0,E$7*(1+$E$8)^((COUNT(B$13:B303))/12),0)</f>
        <v>650.28647765122423</v>
      </c>
      <c r="C304" s="9">
        <f t="shared" si="17"/>
        <v>21656.53327137715</v>
      </c>
      <c r="D304" s="15">
        <f ca="1">IFERROR((1+XIRR(C$13:C304,M$13:M304,20%))-1,"")</f>
        <v>0.23435220122337341</v>
      </c>
      <c r="E304" s="15">
        <f t="shared" ca="1" si="18"/>
        <v>0.23</v>
      </c>
      <c r="F304" s="8"/>
      <c r="G304" s="8"/>
      <c r="H304" s="8"/>
      <c r="I304" s="8"/>
      <c r="J304" s="8"/>
      <c r="K304" s="8"/>
      <c r="L304" s="8"/>
      <c r="M304" s="22">
        <f t="shared" ca="1" si="16"/>
        <v>50951</v>
      </c>
    </row>
    <row r="305" spans="1:13" x14ac:dyDescent="0.25">
      <c r="A305" s="9">
        <f t="shared" si="19"/>
        <v>22530.012855827048</v>
      </c>
      <c r="B305" s="9">
        <f>A$7*(1+$A$8)^((COUNT(B$13:B304))/12)+IF(MOD(COUNT(B$13:B304),$H$7)=0,E$7*(1+$E$8)^((COUNT(B$13:B304))/12),0)</f>
        <v>652.93582525600789</v>
      </c>
      <c r="C305" s="9">
        <f t="shared" si="17"/>
        <v>21877.077030571039</v>
      </c>
      <c r="D305" s="15">
        <f ca="1">IFERROR((1+XIRR(C$13:C305,M$13:M305,20%))-1,"")</f>
        <v>0.23453999161720285</v>
      </c>
      <c r="E305" s="15">
        <f t="shared" ca="1" si="18"/>
        <v>0.23</v>
      </c>
      <c r="F305" s="8"/>
      <c r="G305" s="8"/>
      <c r="H305" s="8"/>
      <c r="I305" s="8"/>
      <c r="J305" s="8"/>
      <c r="K305" s="8"/>
      <c r="L305" s="8"/>
      <c r="M305" s="22">
        <f t="shared" ca="1" si="16"/>
        <v>50982</v>
      </c>
    </row>
    <row r="306" spans="1:13" x14ac:dyDescent="0.25">
      <c r="A306" s="9">
        <f t="shared" si="19"/>
        <v>22755.439143486237</v>
      </c>
      <c r="B306" s="9">
        <f>A$7*(1+$A$8)^((COUNT(B$13:B305))/12)+IF(MOD(COUNT(B$13:B305),$H$7)=0,E$7*(1+$E$8)^((COUNT(B$13:B305))/12),0)</f>
        <v>655.59596663087939</v>
      </c>
      <c r="C306" s="9">
        <f t="shared" si="17"/>
        <v>22099.843176855356</v>
      </c>
      <c r="D306" s="15">
        <f ca="1">IFERROR((1+XIRR(C$13:C306,M$13:M306,20%))-1,"")</f>
        <v>0.23472537398338322</v>
      </c>
      <c r="E306" s="15">
        <f t="shared" ca="1" si="18"/>
        <v>0.23</v>
      </c>
      <c r="F306" s="8"/>
      <c r="G306" s="8"/>
      <c r="H306" s="8"/>
      <c r="I306" s="8"/>
      <c r="J306" s="8"/>
      <c r="K306" s="8"/>
      <c r="L306" s="8"/>
      <c r="M306" s="22">
        <f t="shared" ca="1" si="16"/>
        <v>51013</v>
      </c>
    </row>
    <row r="307" spans="1:13" x14ac:dyDescent="0.25">
      <c r="A307" s="9">
        <f t="shared" si="19"/>
        <v>22983.120956319468</v>
      </c>
      <c r="B307" s="9">
        <f>A$7*(1+$A$8)^((COUNT(B$13:B306))/12)+IF(MOD(COUNT(B$13:B306),$H$7)=0,E$7*(1+$E$8)^((COUNT(B$13:B306))/12),0)</f>
        <v>658.26694575099418</v>
      </c>
      <c r="C307" s="9">
        <f t="shared" si="17"/>
        <v>22324.854010568473</v>
      </c>
      <c r="D307" s="15">
        <f ca="1">IFERROR((1+XIRR(C$13:C307,M$13:M307,20%))-1,"")</f>
        <v>0.23490849137306213</v>
      </c>
      <c r="E307" s="15">
        <f t="shared" ca="1" si="18"/>
        <v>0.23</v>
      </c>
      <c r="F307" s="8"/>
      <c r="G307" s="8"/>
      <c r="H307" s="8"/>
      <c r="I307" s="8"/>
      <c r="J307" s="8"/>
      <c r="K307" s="8"/>
      <c r="L307" s="8"/>
      <c r="M307" s="22">
        <f t="shared" ca="1" si="16"/>
        <v>51043</v>
      </c>
    </row>
    <row r="308" spans="1:13" x14ac:dyDescent="0.25">
      <c r="A308" s="9">
        <f t="shared" si="19"/>
        <v>23213.080862208524</v>
      </c>
      <c r="B308" s="9">
        <f>A$7*(1+$A$8)^((COUNT(B$13:B307))/12)+IF(MOD(COUNT(B$13:B307),$H$7)=0,E$7*(1+$E$8)^((COUNT(B$13:B307))/12),0)</f>
        <v>660.94880677066783</v>
      </c>
      <c r="C308" s="9">
        <f t="shared" si="17"/>
        <v>22552.132055437858</v>
      </c>
      <c r="D308" s="15">
        <f ca="1">IFERROR((1+XIRR(C$13:C308,M$13:M308,20%))-1,"")</f>
        <v>0.23508927226066589</v>
      </c>
      <c r="E308" s="15">
        <f t="shared" ca="1" si="18"/>
        <v>0.24</v>
      </c>
      <c r="F308" s="8"/>
      <c r="G308" s="8"/>
      <c r="H308" s="8"/>
      <c r="I308" s="8"/>
      <c r="J308" s="8"/>
      <c r="K308" s="8"/>
      <c r="L308" s="8"/>
      <c r="M308" s="22">
        <f t="shared" ca="1" si="16"/>
        <v>51074</v>
      </c>
    </row>
    <row r="309" spans="1:13" x14ac:dyDescent="0.25">
      <c r="A309" s="9">
        <f t="shared" si="19"/>
        <v>23445.341654840377</v>
      </c>
      <c r="B309" s="9">
        <f>A$7*(1+$A$8)^((COUNT(B$13:B308))/12)+IF(MOD(COUNT(B$13:B308),$H$7)=0,E$7*(1+$E$8)^((COUNT(B$13:B308))/12),0)</f>
        <v>663.6415940241061</v>
      </c>
      <c r="C309" s="9">
        <f t="shared" si="17"/>
        <v>22781.700060816271</v>
      </c>
      <c r="D309" s="15">
        <f ca="1">IFERROR((1+XIRR(C$13:C309,M$13:M309,20%))-1,"")</f>
        <v>0.23526785969734187</v>
      </c>
      <c r="E309" s="15">
        <f t="shared" ca="1" si="18"/>
        <v>0.24</v>
      </c>
      <c r="F309" s="8"/>
      <c r="G309" s="8"/>
      <c r="H309" s="8"/>
      <c r="I309" s="8"/>
      <c r="J309" s="8"/>
      <c r="K309" s="8"/>
      <c r="L309" s="8"/>
      <c r="M309" s="22">
        <f t="shared" ca="1" si="16"/>
        <v>51104</v>
      </c>
    </row>
    <row r="310" spans="1:13" x14ac:dyDescent="0.25">
      <c r="A310" s="9">
        <f t="shared" si="19"/>
        <v>23679.926355966505</v>
      </c>
      <c r="B310" s="9">
        <f>A$7*(1+$A$8)^((COUNT(B$13:B309))/12)+IF(MOD(COUNT(B$13:B309),$H$7)=0,E$7*(1+$E$8)^((COUNT(B$13:B309))/12),0)</f>
        <v>666.34535202613813</v>
      </c>
      <c r="C310" s="9">
        <f t="shared" si="17"/>
        <v>23013.581003940366</v>
      </c>
      <c r="D310" s="15">
        <f ca="1">IFERROR((1+XIRR(C$13:C310,M$13:M310,20%))-1,"")</f>
        <v>0.23544418215751639</v>
      </c>
      <c r="E310" s="15">
        <f t="shared" ca="1" si="18"/>
        <v>0.24</v>
      </c>
      <c r="F310" s="8"/>
      <c r="G310" s="8"/>
      <c r="H310" s="8"/>
      <c r="I310" s="8"/>
      <c r="J310" s="8"/>
      <c r="K310" s="8"/>
      <c r="L310" s="8"/>
      <c r="M310" s="22">
        <f t="shared" ca="1" si="16"/>
        <v>51135</v>
      </c>
    </row>
    <row r="311" spans="1:13" x14ac:dyDescent="0.25">
      <c r="A311" s="9">
        <f t="shared" si="19"/>
        <v>23916.85821768481</v>
      </c>
      <c r="B311" s="9">
        <f>A$7*(1+$A$8)^((COUNT(B$13:B310))/12)+IF(MOD(COUNT(B$13:B310),$H$7)=0,E$7*(1+$E$8)^((COUNT(B$13:B310))/12),0)</f>
        <v>669.06012547295131</v>
      </c>
      <c r="C311" s="9">
        <f t="shared" si="17"/>
        <v>23247.798092211859</v>
      </c>
      <c r="D311" s="15">
        <f ca="1">IFERROR((1+XIRR(C$13:C311,M$13:M311,20%))-1,"")</f>
        <v>0.23561826348304749</v>
      </c>
      <c r="E311" s="15">
        <f t="shared" ca="1" si="18"/>
        <v>0.24</v>
      </c>
      <c r="F311" s="8"/>
      <c r="G311" s="8"/>
      <c r="H311" s="8"/>
      <c r="I311" s="8"/>
      <c r="J311" s="8"/>
      <c r="K311" s="8"/>
      <c r="L311" s="8"/>
      <c r="M311" s="22">
        <f t="shared" ca="1" si="16"/>
        <v>51166</v>
      </c>
    </row>
    <row r="312" spans="1:13" x14ac:dyDescent="0.25">
      <c r="A312" s="9">
        <f t="shared" si="19"/>
        <v>24156.160724744383</v>
      </c>
      <c r="B312" s="9">
        <f>A$7*(1+$A$8)^((COUNT(B$13:B311))/12)+IF(MOD(COUNT(B$13:B311),$H$7)=0,E$7*(1+$E$8)^((COUNT(B$13:B311))/12),0)</f>
        <v>671.78595924283138</v>
      </c>
      <c r="C312" s="9">
        <f t="shared" si="17"/>
        <v>23484.37476550155</v>
      </c>
      <c r="D312" s="15">
        <f ca="1">IFERROR((1+XIRR(C$13:C312,M$13:M312,20%))-1,"")</f>
        <v>0.23579034209251404</v>
      </c>
      <c r="E312" s="15">
        <f t="shared" ca="1" si="18"/>
        <v>0.24</v>
      </c>
      <c r="F312" s="8"/>
      <c r="G312" s="8"/>
      <c r="H312" s="8"/>
      <c r="I312" s="8"/>
      <c r="J312" s="8"/>
      <c r="K312" s="8"/>
      <c r="L312" s="8"/>
      <c r="M312" s="22">
        <f t="shared" ca="1" si="16"/>
        <v>51195</v>
      </c>
    </row>
    <row r="313" spans="1:13" x14ac:dyDescent="0.25">
      <c r="A313" s="9">
        <f t="shared" si="19"/>
        <v>24397.857596873306</v>
      </c>
      <c r="B313" s="9">
        <f>A$7*(1+$A$8)^((COUNT(B$13:B312))/12)+IF(MOD(COUNT(B$13:B312),$H$7)=0,E$7*(1+$E$8)^((COUNT(B$13:B312))/12),0)</f>
        <v>674.52289839690354</v>
      </c>
      <c r="C313" s="9">
        <f t="shared" si="17"/>
        <v>23723.334698476403</v>
      </c>
      <c r="D313" s="15">
        <f ca="1">IFERROR((1+XIRR(C$13:C313,M$13:M313,20%))-1,"")</f>
        <v>0.23596025109291086</v>
      </c>
      <c r="E313" s="15">
        <f t="shared" ca="1" si="18"/>
        <v>0.24</v>
      </c>
      <c r="F313" s="8"/>
      <c r="G313" s="8"/>
      <c r="H313" s="8"/>
      <c r="I313" s="8"/>
      <c r="J313" s="8"/>
      <c r="K313" s="8"/>
      <c r="L313" s="8"/>
      <c r="M313" s="22">
        <f t="shared" ca="1" si="16"/>
        <v>51226</v>
      </c>
    </row>
    <row r="314" spans="1:13" x14ac:dyDescent="0.25">
      <c r="A314" s="9">
        <f t="shared" si="19"/>
        <v>24641.972791129763</v>
      </c>
      <c r="B314" s="9">
        <f>A$7*(1+$A$8)^((COUNT(B$13:B313))/12)+IF(MOD(COUNT(B$13:B313),$H$7)=0,E$7*(1+$E$8)^((COUNT(B$13:B313))/12),0)</f>
        <v>119199.69391965838</v>
      </c>
      <c r="C314" s="9">
        <f t="shared" si="17"/>
        <v>-94557.721128528618</v>
      </c>
      <c r="D314" s="15">
        <f ca="1">IFERROR((1+XIRR(C$13:C314,M$13:M314,20%))-1,"")</f>
        <v>0.23528993725776681</v>
      </c>
      <c r="E314" s="15">
        <f t="shared" ca="1" si="18"/>
        <v>0.24</v>
      </c>
      <c r="F314" s="8"/>
      <c r="G314" s="8"/>
      <c r="H314" s="8"/>
      <c r="I314" s="8"/>
      <c r="J314" s="8"/>
      <c r="K314" s="8"/>
      <c r="L314" s="8"/>
      <c r="M314" s="22">
        <f t="shared" ca="1" si="16"/>
        <v>51256</v>
      </c>
    </row>
    <row r="315" spans="1:13" x14ac:dyDescent="0.25">
      <c r="A315" s="9">
        <f t="shared" si="19"/>
        <v>24888.53050427667</v>
      </c>
      <c r="B315" s="9">
        <f>A$7*(1+$A$8)^((COUNT(B$13:B314))/12)+IF(MOD(COUNT(B$13:B314),$H$7)=0,E$7*(1+$E$8)^((COUNT(B$13:B314))/12),0)</f>
        <v>680.03027402079636</v>
      </c>
      <c r="C315" s="9">
        <f t="shared" si="17"/>
        <v>24208.500230255875</v>
      </c>
      <c r="D315" s="15">
        <f ca="1">IFERROR((1+XIRR(C$13:C315,M$13:M315,20%))-1,"")</f>
        <v>0.23545970320701604</v>
      </c>
      <c r="E315" s="15">
        <f t="shared" ca="1" si="18"/>
        <v>0.24</v>
      </c>
      <c r="F315" s="8"/>
      <c r="G315" s="8"/>
      <c r="H315" s="8"/>
      <c r="I315" s="8"/>
      <c r="J315" s="8"/>
      <c r="K315" s="8"/>
      <c r="L315" s="8"/>
      <c r="M315" s="22">
        <f t="shared" ca="1" si="16"/>
        <v>51287</v>
      </c>
    </row>
    <row r="316" spans="1:13" x14ac:dyDescent="0.25">
      <c r="A316" s="9">
        <f t="shared" si="19"/>
        <v>25137.555175180063</v>
      </c>
      <c r="B316" s="9">
        <f>A$7*(1+$A$8)^((COUNT(B$13:B315))/12)+IF(MOD(COUNT(B$13:B315),$H$7)=0,E$7*(1+$E$8)^((COUNT(B$13:B315))/12),0)</f>
        <v>682.80080153378537</v>
      </c>
      <c r="C316" s="9">
        <f t="shared" si="17"/>
        <v>24454.754373646279</v>
      </c>
      <c r="D316" s="15">
        <f ca="1">IFERROR((1+XIRR(C$13:C316,M$13:M316,20%))-1,"")</f>
        <v>0.23562743067741398</v>
      </c>
      <c r="E316" s="15">
        <f t="shared" ca="1" si="18"/>
        <v>0.24</v>
      </c>
      <c r="F316" s="8"/>
      <c r="G316" s="8"/>
      <c r="H316" s="8"/>
      <c r="I316" s="8"/>
      <c r="J316" s="8"/>
      <c r="K316" s="8"/>
      <c r="L316" s="8"/>
      <c r="M316" s="22">
        <f t="shared" ca="1" si="16"/>
        <v>51317</v>
      </c>
    </row>
    <row r="317" spans="1:13" x14ac:dyDescent="0.25">
      <c r="A317" s="9">
        <f t="shared" si="19"/>
        <v>25389.071487231489</v>
      </c>
      <c r="B317" s="9">
        <f>A$7*(1+$A$8)^((COUNT(B$13:B316))/12)+IF(MOD(COUNT(B$13:B316),$H$7)=0,E$7*(1+$E$8)^((COUNT(B$13:B316))/12),0)</f>
        <v>685.58261651880821</v>
      </c>
      <c r="C317" s="9">
        <f t="shared" si="17"/>
        <v>24703.488870712681</v>
      </c>
      <c r="D317" s="15">
        <f ca="1">IFERROR((1+XIRR(C$13:C317,M$13:M317,20%))-1,"")</f>
        <v>0.23579304814338675</v>
      </c>
      <c r="E317" s="15">
        <f t="shared" ca="1" si="18"/>
        <v>0.24</v>
      </c>
      <c r="F317" s="8"/>
      <c r="G317" s="8"/>
      <c r="H317" s="8"/>
      <c r="I317" s="8"/>
      <c r="J317" s="8"/>
      <c r="K317" s="8"/>
      <c r="L317" s="8"/>
      <c r="M317" s="22">
        <f t="shared" ca="1" si="16"/>
        <v>51348</v>
      </c>
    </row>
    <row r="318" spans="1:13" x14ac:dyDescent="0.25">
      <c r="A318" s="9">
        <f t="shared" si="19"/>
        <v>25643.104370794626</v>
      </c>
      <c r="B318" s="9">
        <f>A$7*(1+$A$8)^((COUNT(B$13:B317))/12)+IF(MOD(COUNT(B$13:B317),$H$7)=0,E$7*(1+$E$8)^((COUNT(B$13:B317))/12),0)</f>
        <v>688.37576496242332</v>
      </c>
      <c r="C318" s="9">
        <f t="shared" si="17"/>
        <v>24954.728605832202</v>
      </c>
      <c r="D318" s="15">
        <f ca="1">IFERROR((1+XIRR(C$13:C318,M$13:M318,20%))-1,"")</f>
        <v>0.2359565794467926</v>
      </c>
      <c r="E318" s="15">
        <f t="shared" ca="1" si="18"/>
        <v>0.24</v>
      </c>
      <c r="F318" s="8"/>
      <c r="G318" s="8"/>
      <c r="H318" s="8"/>
      <c r="I318" s="8"/>
      <c r="J318" s="8"/>
      <c r="K318" s="8"/>
      <c r="L318" s="8"/>
      <c r="M318" s="22">
        <f t="shared" ca="1" si="16"/>
        <v>51379</v>
      </c>
    </row>
    <row r="319" spans="1:13" x14ac:dyDescent="0.25">
      <c r="A319" s="9">
        <f t="shared" si="19"/>
        <v>25899.679005676393</v>
      </c>
      <c r="B319" s="9">
        <f>A$7*(1+$A$8)^((COUNT(B$13:B318))/12)+IF(MOD(COUNT(B$13:B318),$H$7)=0,E$7*(1+$E$8)^((COUNT(B$13:B318))/12),0)</f>
        <v>691.18029303854382</v>
      </c>
      <c r="C319" s="9">
        <f t="shared" si="17"/>
        <v>25208.498712637847</v>
      </c>
      <c r="D319" s="15">
        <f ca="1">IFERROR((1+XIRR(C$13:C319,M$13:M319,20%))-1,"")</f>
        <v>0.23611816763877869</v>
      </c>
      <c r="E319" s="15">
        <f t="shared" ca="1" si="18"/>
        <v>0.24</v>
      </c>
      <c r="F319" s="8"/>
      <c r="G319" s="8"/>
      <c r="H319" s="8"/>
      <c r="I319" s="8"/>
      <c r="J319" s="8"/>
      <c r="K319" s="8"/>
      <c r="L319" s="8"/>
      <c r="M319" s="22">
        <f t="shared" ca="1" si="16"/>
        <v>51409</v>
      </c>
    </row>
    <row r="320" spans="1:13" x14ac:dyDescent="0.25">
      <c r="A320" s="9">
        <f t="shared" si="19"/>
        <v>26158.820823622769</v>
      </c>
      <c r="B320" s="9">
        <f>A$7*(1+$A$8)^((COUNT(B$13:B319))/12)+IF(MOD(COUNT(B$13:B319),$H$7)=0,E$7*(1+$E$8)^((COUNT(B$13:B319))/12),0)</f>
        <v>693.99624710920125</v>
      </c>
      <c r="C320" s="9">
        <f t="shared" si="17"/>
        <v>25464.824576513569</v>
      </c>
      <c r="D320" s="15">
        <f ca="1">IFERROR((1+XIRR(C$13:C320,M$13:M320,20%))-1,"")</f>
        <v>0.23627772927284241</v>
      </c>
      <c r="E320" s="15">
        <f t="shared" ca="1" si="18"/>
        <v>0.24</v>
      </c>
      <c r="F320" s="8"/>
      <c r="G320" s="8"/>
      <c r="H320" s="8"/>
      <c r="I320" s="8"/>
      <c r="J320" s="8"/>
      <c r="K320" s="8"/>
      <c r="L320" s="8"/>
      <c r="M320" s="22">
        <f t="shared" ca="1" si="16"/>
        <v>51440</v>
      </c>
    </row>
    <row r="321" spans="1:13" x14ac:dyDescent="0.25">
      <c r="A321" s="9">
        <f t="shared" si="19"/>
        <v>26420.555510839604</v>
      </c>
      <c r="B321" s="9">
        <f>A$7*(1+$A$8)^((COUNT(B$13:B320))/12)+IF(MOD(COUNT(B$13:B320),$H$7)=0,E$7*(1+$E$8)^((COUNT(B$13:B320))/12),0)</f>
        <v>696.82367372531144</v>
      </c>
      <c r="C321" s="9">
        <f t="shared" si="17"/>
        <v>25723.731837114294</v>
      </c>
      <c r="D321" s="15">
        <f ca="1">IFERROR((1+XIRR(C$13:C321,M$13:M321,20%))-1,"")</f>
        <v>0.23643539547920223</v>
      </c>
      <c r="E321" s="15">
        <f t="shared" ca="1" si="18"/>
        <v>0.24</v>
      </c>
      <c r="F321" s="8"/>
      <c r="G321" s="8"/>
      <c r="H321" s="8"/>
      <c r="I321" s="8"/>
      <c r="J321" s="8"/>
      <c r="K321" s="8"/>
      <c r="L321" s="8"/>
      <c r="M321" s="22">
        <f t="shared" ca="1" si="16"/>
        <v>51470</v>
      </c>
    </row>
    <row r="322" spans="1:13" x14ac:dyDescent="0.25">
      <c r="A322" s="9">
        <f t="shared" si="19"/>
        <v>26684.909010538635</v>
      </c>
      <c r="B322" s="9">
        <f>A$7*(1+$A$8)^((COUNT(B$13:B321))/12)+IF(MOD(COUNT(B$13:B321),$H$7)=0,E$7*(1+$E$8)^((COUNT(B$13:B321))/12),0)</f>
        <v>699.662619627445</v>
      </c>
      <c r="C322" s="9">
        <f t="shared" si="17"/>
        <v>25985.24639091119</v>
      </c>
      <c r="D322" s="15">
        <f ca="1">IFERROR((1+XIRR(C$13:C322,M$13:M322,20%))-1,"")</f>
        <v>0.23659109473228446</v>
      </c>
      <c r="E322" s="15">
        <f t="shared" ca="1" si="18"/>
        <v>0.24</v>
      </c>
      <c r="F322" s="8"/>
      <c r="G322" s="8"/>
      <c r="H322" s="8"/>
      <c r="I322" s="8"/>
      <c r="J322" s="8"/>
      <c r="K322" s="8"/>
      <c r="L322" s="8"/>
      <c r="M322" s="22">
        <f t="shared" ca="1" si="16"/>
        <v>51501</v>
      </c>
    </row>
    <row r="323" spans="1:13" x14ac:dyDescent="0.25">
      <c r="A323" s="9">
        <f t="shared" si="19"/>
        <v>26951.907525508996</v>
      </c>
      <c r="B323" s="9">
        <f>A$7*(1+$A$8)^((COUNT(B$13:B322))/12)+IF(MOD(COUNT(B$13:B322),$H$7)=0,E$7*(1+$E$8)^((COUNT(B$13:B322))/12),0)</f>
        <v>702.51313174659879</v>
      </c>
      <c r="C323" s="9">
        <f t="shared" si="17"/>
        <v>26249.394393762395</v>
      </c>
      <c r="D323" s="15">
        <f ca="1">IFERROR((1+XIRR(C$13:C323,M$13:M323,20%))-1,"")</f>
        <v>0.23674487471580496</v>
      </c>
      <c r="E323" s="15">
        <f t="shared" ca="1" si="18"/>
        <v>0.24</v>
      </c>
      <c r="F323" s="8"/>
      <c r="G323" s="8"/>
      <c r="H323" s="8"/>
      <c r="I323" s="8"/>
      <c r="J323" s="8"/>
      <c r="K323" s="8"/>
      <c r="L323" s="8"/>
      <c r="M323" s="22">
        <f t="shared" ca="1" si="16"/>
        <v>51532</v>
      </c>
    </row>
    <row r="324" spans="1:13" x14ac:dyDescent="0.25">
      <c r="A324" s="9">
        <f t="shared" si="19"/>
        <v>27221.577520714429</v>
      </c>
      <c r="B324" s="9">
        <f>A$7*(1+$A$8)^((COUNT(B$13:B323))/12)+IF(MOD(COUNT(B$13:B323),$H$7)=0,E$7*(1+$E$8)^((COUNT(B$13:B323))/12),0)</f>
        <v>705.37525720497285</v>
      </c>
      <c r="C324" s="9">
        <f t="shared" si="17"/>
        <v>26516.202263509454</v>
      </c>
      <c r="D324" s="15">
        <f ca="1">IFERROR((1+XIRR(C$13:C324,M$13:M324,20%))-1,"")</f>
        <v>0.23689700961112981</v>
      </c>
      <c r="E324" s="15">
        <f t="shared" ca="1" si="18"/>
        <v>0.24</v>
      </c>
      <c r="F324" s="8"/>
      <c r="G324" s="8"/>
      <c r="H324" s="8"/>
      <c r="I324" s="8"/>
      <c r="J324" s="8"/>
      <c r="K324" s="8"/>
      <c r="L324" s="8"/>
      <c r="M324" s="22">
        <f t="shared" ca="1" si="16"/>
        <v>51560</v>
      </c>
    </row>
    <row r="325" spans="1:13" x14ac:dyDescent="0.25">
      <c r="A325" s="9">
        <f t="shared" si="19"/>
        <v>27493.94572591651</v>
      </c>
      <c r="B325" s="9">
        <f>A$7*(1+$A$8)^((COUNT(B$13:B324))/12)+IF(MOD(COUNT(B$13:B324),$H$7)=0,E$7*(1+$E$8)^((COUNT(B$13:B324))/12),0)</f>
        <v>708.24904331674873</v>
      </c>
      <c r="C325" s="9">
        <f t="shared" si="17"/>
        <v>26785.696682599762</v>
      </c>
      <c r="D325" s="15">
        <f ca="1">IFERROR((1+XIRR(C$13:C325,M$13:M325,20%))-1,"")</f>
        <v>0.23704726099967965</v>
      </c>
      <c r="E325" s="15">
        <f t="shared" ca="1" si="18"/>
        <v>0.24</v>
      </c>
      <c r="F325" s="8"/>
      <c r="G325" s="8"/>
      <c r="H325" s="8"/>
      <c r="I325" s="8"/>
      <c r="J325" s="8"/>
      <c r="K325" s="8"/>
      <c r="L325" s="8"/>
      <c r="M325" s="22">
        <f t="shared" ca="1" si="16"/>
        <v>51591</v>
      </c>
    </row>
    <row r="326" spans="1:13" x14ac:dyDescent="0.25">
      <c r="A326" s="9">
        <f t="shared" si="19"/>
        <v>27769.039138324111</v>
      </c>
      <c r="B326" s="9">
        <f>A$7*(1+$A$8)^((COUNT(B$13:B325))/12)+IF(MOD(COUNT(B$13:B325),$H$7)=0,E$7*(1+$E$8)^((COUNT(B$13:B325))/12),0)</f>
        <v>711.13453758887101</v>
      </c>
      <c r="C326" s="9">
        <f t="shared" si="17"/>
        <v>27057.904600735241</v>
      </c>
      <c r="D326" s="15">
        <f ca="1">IFERROR((1+XIRR(C$13:C326,M$13:M326,20%))-1,"")</f>
        <v>0.23719574809074406</v>
      </c>
      <c r="E326" s="15">
        <f t="shared" ca="1" si="18"/>
        <v>0.24</v>
      </c>
      <c r="F326" s="8"/>
      <c r="G326" s="8"/>
      <c r="H326" s="8"/>
      <c r="I326" s="8"/>
      <c r="J326" s="8"/>
      <c r="K326" s="8"/>
      <c r="L326" s="8"/>
      <c r="M326" s="22">
        <f t="shared" ca="1" si="16"/>
        <v>51621</v>
      </c>
    </row>
    <row r="327" spans="1:13" x14ac:dyDescent="0.25">
      <c r="A327" s="9">
        <f t="shared" si="19"/>
        <v>28046.885025269359</v>
      </c>
      <c r="B327" s="9">
        <f>A$7*(1+$A$8)^((COUNT(B$13:B326))/12)+IF(MOD(COUNT(B$13:B326),$H$7)=0,E$7*(1+$E$8)^((COUNT(B$13:B326))/12),0)</f>
        <v>714.03178772183617</v>
      </c>
      <c r="C327" s="9">
        <f t="shared" si="17"/>
        <v>27332.853237547522</v>
      </c>
      <c r="D327" s="15">
        <f ca="1">IFERROR((1+XIRR(C$13:C327,M$13:M327,20%))-1,"")</f>
        <v>0.23734241127967848</v>
      </c>
      <c r="E327" s="15">
        <f t="shared" ca="1" si="18"/>
        <v>0.24</v>
      </c>
      <c r="F327" s="8"/>
      <c r="G327" s="8"/>
      <c r="H327" s="8"/>
      <c r="I327" s="8"/>
      <c r="J327" s="8"/>
      <c r="K327" s="8"/>
      <c r="L327" s="8"/>
      <c r="M327" s="22">
        <f t="shared" ca="1" si="16"/>
        <v>51652</v>
      </c>
    </row>
    <row r="328" spans="1:13" x14ac:dyDescent="0.25">
      <c r="A328" s="9">
        <f t="shared" si="19"/>
        <v>28327.510926910392</v>
      </c>
      <c r="B328" s="9">
        <f>A$7*(1+$A$8)^((COUNT(B$13:B327))/12)+IF(MOD(COUNT(B$13:B327),$H$7)=0,E$7*(1+$E$8)^((COUNT(B$13:B327))/12),0)</f>
        <v>716.94084161047476</v>
      </c>
      <c r="C328" s="9">
        <f t="shared" si="17"/>
        <v>27610.570085299918</v>
      </c>
      <c r="D328" s="15">
        <f ca="1">IFERROR((1+XIRR(C$13:C328,M$13:M328,20%))-1,"")</f>
        <v>0.2374873578548431</v>
      </c>
      <c r="E328" s="15">
        <f t="shared" ca="1" si="18"/>
        <v>0.24</v>
      </c>
      <c r="F328" s="8"/>
      <c r="G328" s="8"/>
      <c r="H328" s="8"/>
      <c r="I328" s="8"/>
      <c r="J328" s="8"/>
      <c r="K328" s="8"/>
      <c r="L328" s="8"/>
      <c r="M328" s="22">
        <f t="shared" ca="1" si="16"/>
        <v>51682</v>
      </c>
    </row>
    <row r="329" spans="1:13" x14ac:dyDescent="0.25">
      <c r="A329" s="9">
        <f t="shared" si="19"/>
        <v>28610.944658961143</v>
      </c>
      <c r="B329" s="9">
        <f>A$7*(1+$A$8)^((COUNT(B$13:B328))/12)+IF(MOD(COUNT(B$13:B328),$H$7)=0,E$7*(1+$E$8)^((COUNT(B$13:B328))/12),0)</f>
        <v>719.86174734474878</v>
      </c>
      <c r="C329" s="9">
        <f t="shared" si="17"/>
        <v>27891.082911616395</v>
      </c>
      <c r="D329" s="15">
        <f ca="1">IFERROR((1+XIRR(C$13:C329,M$13:M329,20%))-1,"")</f>
        <v>0.23763052821159358</v>
      </c>
      <c r="E329" s="15">
        <f t="shared" ca="1" si="18"/>
        <v>0.24</v>
      </c>
      <c r="F329" s="8"/>
      <c r="G329" s="8"/>
      <c r="H329" s="8"/>
      <c r="I329" s="8"/>
      <c r="J329" s="8"/>
      <c r="K329" s="8"/>
      <c r="L329" s="8"/>
      <c r="M329" s="22">
        <f t="shared" ca="1" si="16"/>
        <v>51713</v>
      </c>
    </row>
    <row r="330" spans="1:13" x14ac:dyDescent="0.25">
      <c r="A330" s="9">
        <f t="shared" si="19"/>
        <v>28897.214315448444</v>
      </c>
      <c r="B330" s="9">
        <f>A$7*(1+$A$8)^((COUNT(B$13:B329))/12)+IF(MOD(COUNT(B$13:B329),$H$7)=0,E$7*(1+$E$8)^((COUNT(B$13:B329))/12),0)</f>
        <v>722.79455321054456</v>
      </c>
      <c r="C330" s="9">
        <f t="shared" si="17"/>
        <v>28174.4197622379</v>
      </c>
      <c r="D330" s="15">
        <f ca="1">IFERROR((1+XIRR(C$13:C330,M$13:M330,20%))-1,"")</f>
        <v>0.23777195811271667</v>
      </c>
      <c r="E330" s="15">
        <f t="shared" ca="1" si="18"/>
        <v>0.24</v>
      </c>
      <c r="F330" s="8"/>
      <c r="G330" s="8"/>
      <c r="H330" s="8"/>
      <c r="I330" s="8"/>
      <c r="J330" s="8"/>
      <c r="K330" s="8"/>
      <c r="L330" s="8"/>
      <c r="M330" s="22">
        <f t="shared" ca="1" si="16"/>
        <v>51744</v>
      </c>
    </row>
    <row r="331" spans="1:13" x14ac:dyDescent="0.25">
      <c r="A331" s="9">
        <f t="shared" si="19"/>
        <v>29186.348271496707</v>
      </c>
      <c r="B331" s="9">
        <f>A$7*(1+$A$8)^((COUNT(B$13:B330))/12)+IF(MOD(COUNT(B$13:B330),$H$7)=0,E$7*(1+$E$8)^((COUNT(B$13:B330))/12),0)</f>
        <v>725.73930769047126</v>
      </c>
      <c r="C331" s="9">
        <f t="shared" si="17"/>
        <v>28460.608963806237</v>
      </c>
      <c r="D331" s="15">
        <f ca="1">IFERROR((1+XIRR(C$13:C331,M$13:M331,20%))-1,"")</f>
        <v>0.23791173100471497</v>
      </c>
      <c r="E331" s="15">
        <f t="shared" ca="1" si="18"/>
        <v>0.24</v>
      </c>
      <c r="F331" s="8"/>
      <c r="G331" s="8"/>
      <c r="H331" s="8"/>
      <c r="I331" s="8"/>
      <c r="J331" s="8"/>
      <c r="K331" s="8"/>
      <c r="L331" s="8"/>
      <c r="M331" s="22">
        <f t="shared" ca="1" si="16"/>
        <v>51774</v>
      </c>
    </row>
    <row r="332" spans="1:13" x14ac:dyDescent="0.25">
      <c r="A332" s="9">
        <f t="shared" si="19"/>
        <v>29478.375186140478</v>
      </c>
      <c r="B332" s="9">
        <f>A$7*(1+$A$8)^((COUNT(B$13:B331))/12)+IF(MOD(COUNT(B$13:B331),$H$7)=0,E$7*(1+$E$8)^((COUNT(B$13:B331))/12),0)</f>
        <v>728.69605946466129</v>
      </c>
      <c r="C332" s="9">
        <f t="shared" si="17"/>
        <v>28749.679126675815</v>
      </c>
      <c r="D332" s="15">
        <f ca="1">IFERROR((1+XIRR(C$13:C332,M$13:M332,20%))-1,"")</f>
        <v>0.23804979920387259</v>
      </c>
      <c r="E332" s="15">
        <f t="shared" ca="1" si="18"/>
        <v>0.24</v>
      </c>
      <c r="F332" s="8"/>
      <c r="G332" s="8"/>
      <c r="H332" s="8"/>
      <c r="I332" s="8"/>
      <c r="J332" s="8"/>
      <c r="K332" s="8"/>
      <c r="L332" s="8"/>
      <c r="M332" s="22">
        <f t="shared" ca="1" si="16"/>
        <v>51805</v>
      </c>
    </row>
    <row r="333" spans="1:13" x14ac:dyDescent="0.25">
      <c r="A333" s="9">
        <f t="shared" si="19"/>
        <v>29773.324005165126</v>
      </c>
      <c r="B333" s="9">
        <f>A$7*(1+$A$8)^((COUNT(B$13:B332))/12)+IF(MOD(COUNT(B$13:B332),$H$7)=0,E$7*(1+$E$8)^((COUNT(B$13:B332))/12),0)</f>
        <v>731.66485741157703</v>
      </c>
      <c r="C333" s="9">
        <f t="shared" si="17"/>
        <v>29041.659147753548</v>
      </c>
      <c r="D333" s="15">
        <f ca="1">IFERROR((1+XIRR(C$13:C333,M$13:M333,20%))-1,"")</f>
        <v>0.23818628191947933</v>
      </c>
      <c r="E333" s="15">
        <f t="shared" ca="1" si="18"/>
        <v>0.24</v>
      </c>
      <c r="F333" s="8"/>
      <c r="G333" s="8"/>
      <c r="H333" s="8"/>
      <c r="I333" s="8"/>
      <c r="J333" s="8"/>
      <c r="K333" s="8"/>
      <c r="L333" s="8"/>
      <c r="M333" s="22">
        <f t="shared" ca="1" si="16"/>
        <v>51835</v>
      </c>
    </row>
    <row r="334" spans="1:13" x14ac:dyDescent="0.25">
      <c r="A334" s="9">
        <f t="shared" si="19"/>
        <v>30071.223963975965</v>
      </c>
      <c r="B334" s="9">
        <f>A$7*(1+$A$8)^((COUNT(B$13:B333))/12)+IF(MOD(COUNT(B$13:B333),$H$7)=0,E$7*(1+$E$8)^((COUNT(B$13:B333))/12),0)</f>
        <v>734.64575060881737</v>
      </c>
      <c r="C334" s="9">
        <f t="shared" si="17"/>
        <v>29336.578213367146</v>
      </c>
      <c r="D334" s="15">
        <f ca="1">IFERROR((1+XIRR(C$13:C334,M$13:M334,20%))-1,"")</f>
        <v>0.23832110762596126</v>
      </c>
      <c r="E334" s="15">
        <f t="shared" ca="1" si="18"/>
        <v>0.24</v>
      </c>
      <c r="F334" s="8"/>
      <c r="G334" s="8"/>
      <c r="H334" s="8"/>
      <c r="I334" s="8"/>
      <c r="J334" s="8"/>
      <c r="K334" s="8"/>
      <c r="L334" s="8"/>
      <c r="M334" s="22">
        <f t="shared" ref="M334:M373" ca="1" si="20">EOMONTH(M333,1)</f>
        <v>51866</v>
      </c>
    </row>
    <row r="335" spans="1:13" x14ac:dyDescent="0.25">
      <c r="A335" s="9">
        <f t="shared" si="19"/>
        <v>30372.104590496063</v>
      </c>
      <c r="B335" s="9">
        <f>A$7*(1+$A$8)^((COUNT(B$13:B334))/12)+IF(MOD(COUNT(B$13:B334),$H$7)=0,E$7*(1+$E$8)^((COUNT(B$13:B334))/12),0)</f>
        <v>737.63878833392891</v>
      </c>
      <c r="C335" s="9">
        <f t="shared" ref="C335:C373" si="21">MAX(A335-B335)</f>
        <v>29634.465802162133</v>
      </c>
      <c r="D335" s="15">
        <f ca="1">IFERROR((1+XIRR(C$13:C335,M$13:M335,20%))-1,"")</f>
        <v>0.23845430016517644</v>
      </c>
      <c r="E335" s="15">
        <f t="shared" ref="E335:E373" ca="1" si="22">IFERROR(ROUND(D335,2),"")</f>
        <v>0.24</v>
      </c>
      <c r="F335" s="8"/>
      <c r="G335" s="8"/>
      <c r="H335" s="8"/>
      <c r="I335" s="8"/>
      <c r="J335" s="8"/>
      <c r="K335" s="8"/>
      <c r="L335" s="8"/>
      <c r="M335" s="22">
        <f t="shared" ca="1" si="20"/>
        <v>51897</v>
      </c>
    </row>
    <row r="336" spans="1:13" x14ac:dyDescent="0.25">
      <c r="A336" s="9">
        <f t="shared" ref="A336:A373" si="23">A335*(1+$A$5)^(1/12)</f>
        <v>30675.995708093065</v>
      </c>
      <c r="B336" s="9">
        <f>A$7*(1+$A$8)^((COUNT(B$13:B335))/12)+IF(MOD(COUNT(B$13:B335),$H$7)=0,E$7*(1+$E$8)^((COUNT(B$13:B335))/12),0)</f>
        <v>740.64402006522153</v>
      </c>
      <c r="C336" s="9">
        <f t="shared" si="21"/>
        <v>29935.351688027844</v>
      </c>
      <c r="D336" s="15">
        <f ca="1">IFERROR((1+XIRR(C$13:C336,M$13:M336,20%))-1,"")</f>
        <v>0.23858610987663265</v>
      </c>
      <c r="E336" s="15">
        <f t="shared" ca="1" si="22"/>
        <v>0.24</v>
      </c>
      <c r="F336" s="8"/>
      <c r="G336" s="8"/>
      <c r="H336" s="8"/>
      <c r="I336" s="8"/>
      <c r="J336" s="8"/>
      <c r="K336" s="8"/>
      <c r="L336" s="8"/>
      <c r="M336" s="22">
        <f t="shared" ca="1" si="20"/>
        <v>51925</v>
      </c>
    </row>
    <row r="337" spans="1:13" x14ac:dyDescent="0.25">
      <c r="A337" s="9">
        <f t="shared" si="23"/>
        <v>30982.927438535291</v>
      </c>
      <c r="B337" s="9">
        <f>A$7*(1+$A$8)^((COUNT(B$13:B336))/12)+IF(MOD(COUNT(B$13:B336),$H$7)=0,E$7*(1+$E$8)^((COUNT(B$13:B336))/12),0)</f>
        <v>743.66149548258613</v>
      </c>
      <c r="C337" s="9">
        <f t="shared" si="21"/>
        <v>30239.265943052706</v>
      </c>
      <c r="D337" s="15">
        <f ca="1">IFERROR((1+XIRR(C$13:C337,M$13:M337,20%))-1,"")</f>
        <v>0.23871633410453796</v>
      </c>
      <c r="E337" s="15">
        <f t="shared" ca="1" si="22"/>
        <v>0.24</v>
      </c>
      <c r="F337" s="8"/>
      <c r="G337" s="8"/>
      <c r="H337" s="8"/>
      <c r="I337" s="8"/>
      <c r="J337" s="8"/>
      <c r="K337" s="8"/>
      <c r="L337" s="8"/>
      <c r="M337" s="22">
        <f t="shared" ca="1" si="20"/>
        <v>51956</v>
      </c>
    </row>
    <row r="338" spans="1:13" x14ac:dyDescent="0.25">
      <c r="A338" s="9">
        <f t="shared" si="23"/>
        <v>31292.930204977416</v>
      </c>
      <c r="B338" s="9">
        <f>A$7*(1+$A$8)^((COUNT(B$13:B337))/12)+IF(MOD(COUNT(B$13:B337),$H$7)=0,E$7*(1+$E$8)^((COUNT(B$13:B337))/12),0)</f>
        <v>746.69126446831467</v>
      </c>
      <c r="C338" s="9">
        <f t="shared" si="21"/>
        <v>30546.238940509102</v>
      </c>
      <c r="D338" s="15">
        <f ca="1">IFERROR((1+XIRR(C$13:C338,M$13:M338,20%))-1,"")</f>
        <v>0.2388450682163239</v>
      </c>
      <c r="E338" s="15">
        <f t="shared" ca="1" si="22"/>
        <v>0.24</v>
      </c>
      <c r="F338" s="8"/>
      <c r="G338" s="8"/>
      <c r="H338" s="8"/>
      <c r="I338" s="8"/>
      <c r="J338" s="8"/>
      <c r="K338" s="8"/>
      <c r="L338" s="8"/>
      <c r="M338" s="22">
        <f t="shared" ca="1" si="20"/>
        <v>51986</v>
      </c>
    </row>
    <row r="339" spans="1:13" x14ac:dyDescent="0.25">
      <c r="A339" s="9">
        <f t="shared" si="23"/>
        <v>31606.034734976016</v>
      </c>
      <c r="B339" s="9">
        <f>A$7*(1+$A$8)^((COUNT(B$13:B338))/12)+IF(MOD(COUNT(B$13:B338),$H$7)=0,E$7*(1+$E$8)^((COUNT(B$13:B338))/12),0)</f>
        <v>749.73337710792805</v>
      </c>
      <c r="C339" s="9">
        <f t="shared" si="21"/>
        <v>30856.301357868088</v>
      </c>
      <c r="D339" s="15">
        <f ca="1">IFERROR((1+XIRR(C$13:C339,M$13:M339,20%))-1,"")</f>
        <v>0.23897225260734567</v>
      </c>
      <c r="E339" s="15">
        <f t="shared" ca="1" si="22"/>
        <v>0.24</v>
      </c>
      <c r="F339" s="8"/>
      <c r="G339" s="8"/>
      <c r="H339" s="8"/>
      <c r="I339" s="8"/>
      <c r="J339" s="8"/>
      <c r="K339" s="8"/>
      <c r="L339" s="8"/>
      <c r="M339" s="22">
        <f t="shared" ca="1" si="20"/>
        <v>52017</v>
      </c>
    </row>
    <row r="340" spans="1:13" x14ac:dyDescent="0.25">
      <c r="A340" s="9">
        <f t="shared" si="23"/>
        <v>31922.272063535296</v>
      </c>
      <c r="B340" s="9">
        <f>A$7*(1+$A$8)^((COUNT(B$13:B339))/12)+IF(MOD(COUNT(B$13:B339),$H$7)=0,E$7*(1+$E$8)^((COUNT(B$13:B339))/12),0)</f>
        <v>752.78788369099846</v>
      </c>
      <c r="C340" s="9">
        <f t="shared" si="21"/>
        <v>31169.484179844298</v>
      </c>
      <c r="D340" s="15">
        <f ca="1">IFERROR((1+XIRR(C$13:C340,M$13:M340,20%))-1,"")</f>
        <v>0.2390979945659637</v>
      </c>
      <c r="E340" s="15">
        <f t="shared" ca="1" si="22"/>
        <v>0.24</v>
      </c>
      <c r="F340" s="8"/>
      <c r="G340" s="8"/>
      <c r="H340" s="8"/>
      <c r="I340" s="8"/>
      <c r="J340" s="8"/>
      <c r="K340" s="8"/>
      <c r="L340" s="8"/>
      <c r="M340" s="22">
        <f t="shared" ca="1" si="20"/>
        <v>52047</v>
      </c>
    </row>
    <row r="341" spans="1:13" x14ac:dyDescent="0.25">
      <c r="A341" s="9">
        <f t="shared" si="23"/>
        <v>32241.673536183287</v>
      </c>
      <c r="B341" s="9">
        <f>A$7*(1+$A$8)^((COUNT(B$13:B340))/12)+IF(MOD(COUNT(B$13:B340),$H$7)=0,E$7*(1+$E$8)^((COUNT(B$13:B340))/12),0)</f>
        <v>755.8548347119862</v>
      </c>
      <c r="C341" s="9">
        <f t="shared" si="21"/>
        <v>31485.8187014713</v>
      </c>
      <c r="D341" s="15">
        <f ca="1">IFERROR((1+XIRR(C$13:C341,M$13:M341,20%))-1,"")</f>
        <v>0.23922223448753366</v>
      </c>
      <c r="E341" s="15">
        <f t="shared" ca="1" si="22"/>
        <v>0.24</v>
      </c>
      <c r="F341" s="8"/>
      <c r="G341" s="8"/>
      <c r="H341" s="8"/>
      <c r="I341" s="8"/>
      <c r="J341" s="8"/>
      <c r="K341" s="8"/>
      <c r="L341" s="8"/>
      <c r="M341" s="22">
        <f t="shared" ca="1" si="20"/>
        <v>52078</v>
      </c>
    </row>
    <row r="342" spans="1:13" x14ac:dyDescent="0.25">
      <c r="A342" s="9">
        <f t="shared" si="23"/>
        <v>32564.270812078827</v>
      </c>
      <c r="B342" s="9">
        <f>A$7*(1+$A$8)^((COUNT(B$13:B341))/12)+IF(MOD(COUNT(B$13:B341),$H$7)=0,E$7*(1+$E$8)^((COUNT(B$13:B341))/12),0)</f>
        <v>758.93428087107168</v>
      </c>
      <c r="C342" s="9">
        <f t="shared" si="21"/>
        <v>31805.336531207755</v>
      </c>
      <c r="D342" s="15">
        <f ca="1">IFERROR((1+XIRR(C$13:C342,M$13:M342,20%))-1,"")</f>
        <v>0.23934498429298401</v>
      </c>
      <c r="E342" s="15">
        <f t="shared" ca="1" si="22"/>
        <v>0.24</v>
      </c>
      <c r="F342" s="8"/>
      <c r="G342" s="8"/>
      <c r="H342" s="8"/>
      <c r="I342" s="8"/>
      <c r="J342" s="8"/>
      <c r="K342" s="8"/>
      <c r="L342" s="8"/>
      <c r="M342" s="22">
        <f t="shared" ca="1" si="20"/>
        <v>52109</v>
      </c>
    </row>
    <row r="343" spans="1:13" x14ac:dyDescent="0.25">
      <c r="A343" s="9">
        <f t="shared" si="23"/>
        <v>32890.095867149612</v>
      </c>
      <c r="B343" s="9">
        <f>A$7*(1+$A$8)^((COUNT(B$13:B342))/12)+IF(MOD(COUNT(B$13:B342),$H$7)=0,E$7*(1+$E$8)^((COUNT(B$13:B342))/12),0)</f>
        <v>762.02627307499472</v>
      </c>
      <c r="C343" s="9">
        <f t="shared" si="21"/>
        <v>32128.069594074615</v>
      </c>
      <c r="D343" s="15">
        <f ca="1">IFERROR((1+XIRR(C$13:C343,M$13:M343,20%))-1,"")</f>
        <v>0.2394663393497467</v>
      </c>
      <c r="E343" s="15">
        <f t="shared" ca="1" si="22"/>
        <v>0.24</v>
      </c>
      <c r="F343" s="8"/>
      <c r="G343" s="8"/>
      <c r="H343" s="8"/>
      <c r="I343" s="8"/>
      <c r="J343" s="8"/>
      <c r="K343" s="8"/>
      <c r="L343" s="8"/>
      <c r="M343" s="22">
        <f t="shared" ca="1" si="20"/>
        <v>52139</v>
      </c>
    </row>
    <row r="344" spans="1:13" x14ac:dyDescent="0.25">
      <c r="A344" s="9">
        <f t="shared" si="23"/>
        <v>33219.180997261676</v>
      </c>
      <c r="B344" s="9">
        <f>A$7*(1+$A$8)^((COUNT(B$13:B343))/12)+IF(MOD(COUNT(B$13:B343),$H$7)=0,E$7*(1+$E$8)^((COUNT(B$13:B343))/12),0)</f>
        <v>765.13086243789439</v>
      </c>
      <c r="C344" s="9">
        <f t="shared" si="21"/>
        <v>32454.050134823781</v>
      </c>
      <c r="D344" s="15">
        <f ca="1">IFERROR((1+XIRR(C$13:C344,M$13:M344,20%))-1,"")</f>
        <v>0.23958625197410588</v>
      </c>
      <c r="E344" s="15">
        <f t="shared" ca="1" si="22"/>
        <v>0.24</v>
      </c>
      <c r="F344" s="8"/>
      <c r="G344" s="8"/>
      <c r="H344" s="8"/>
      <c r="I344" s="8"/>
      <c r="J344" s="8"/>
      <c r="K344" s="8"/>
      <c r="L344" s="8"/>
      <c r="M344" s="22">
        <f t="shared" ca="1" si="20"/>
        <v>52170</v>
      </c>
    </row>
    <row r="345" spans="1:13" x14ac:dyDescent="0.25">
      <c r="A345" s="9">
        <f t="shared" si="23"/>
        <v>33551.558821420556</v>
      </c>
      <c r="B345" s="9">
        <f>A$7*(1+$A$8)^((COUNT(B$13:B344))/12)+IF(MOD(COUNT(B$13:B344),$H$7)=0,E$7*(1+$E$8)^((COUNT(B$13:B344))/12),0)</f>
        <v>768.24810028215586</v>
      </c>
      <c r="C345" s="9">
        <f t="shared" si="21"/>
        <v>32783.310721138398</v>
      </c>
      <c r="D345" s="15">
        <f ca="1">IFERROR((1+XIRR(C$13:C345,M$13:M345,20%))-1,"")</f>
        <v>0.23970481753349304</v>
      </c>
      <c r="E345" s="15">
        <f t="shared" ca="1" si="22"/>
        <v>0.24</v>
      </c>
      <c r="F345" s="8"/>
      <c r="G345" s="8"/>
      <c r="H345" s="8"/>
      <c r="I345" s="8"/>
      <c r="J345" s="8"/>
      <c r="K345" s="8"/>
      <c r="L345" s="8"/>
      <c r="M345" s="22">
        <f t="shared" ca="1" si="20"/>
        <v>52200</v>
      </c>
    </row>
    <row r="346" spans="1:13" x14ac:dyDescent="0.25">
      <c r="A346" s="9">
        <f t="shared" si="23"/>
        <v>33887.262285004494</v>
      </c>
      <c r="B346" s="9">
        <f>A$7*(1+$A$8)^((COUNT(B$13:B345))/12)+IF(MOD(COUNT(B$13:B345),$H$7)=0,E$7*(1+$E$8)^((COUNT(B$13:B345))/12),0)</f>
        <v>771.37803813925825</v>
      </c>
      <c r="C346" s="9">
        <f t="shared" si="21"/>
        <v>33115.884246865236</v>
      </c>
      <c r="D346" s="15">
        <f ca="1">IFERROR((1+XIRR(C$13:C346,M$13:M346,20%))-1,"")</f>
        <v>0.23982197642326342</v>
      </c>
      <c r="E346" s="15">
        <f t="shared" ca="1" si="22"/>
        <v>0.24</v>
      </c>
      <c r="F346" s="8"/>
      <c r="G346" s="8"/>
      <c r="H346" s="8"/>
      <c r="I346" s="8"/>
      <c r="J346" s="8"/>
      <c r="K346" s="8"/>
      <c r="L346" s="8"/>
      <c r="M346" s="22">
        <f t="shared" ca="1" si="20"/>
        <v>52231</v>
      </c>
    </row>
    <row r="347" spans="1:13" x14ac:dyDescent="0.25">
      <c r="A347" s="9">
        <f t="shared" si="23"/>
        <v>34226.324663029991</v>
      </c>
      <c r="B347" s="9">
        <f>A$7*(1+$A$8)^((COUNT(B$13:B346))/12)+IF(MOD(COUNT(B$13:B346),$H$7)=0,E$7*(1+$E$8)^((COUNT(B$13:B346))/12),0)</f>
        <v>774.52072775062527</v>
      </c>
      <c r="C347" s="9">
        <f t="shared" si="21"/>
        <v>33451.803935279364</v>
      </c>
      <c r="D347" s="15">
        <f ca="1">IFERROR((1+XIRR(C$13:C347,M$13:M347,20%))-1,"")</f>
        <v>0.23993775248527527</v>
      </c>
      <c r="E347" s="15">
        <f t="shared" ca="1" si="22"/>
        <v>0.24</v>
      </c>
      <c r="F347" s="8"/>
      <c r="G347" s="8"/>
      <c r="H347" s="8"/>
      <c r="I347" s="8"/>
      <c r="J347" s="8"/>
      <c r="K347" s="8"/>
      <c r="L347" s="8"/>
      <c r="M347" s="22">
        <f t="shared" ca="1" si="20"/>
        <v>52262</v>
      </c>
    </row>
    <row r="348" spans="1:13" x14ac:dyDescent="0.25">
      <c r="A348" s="9">
        <f t="shared" si="23"/>
        <v>34568.779563450051</v>
      </c>
      <c r="B348" s="9">
        <f>A$7*(1+$A$8)^((COUNT(B$13:B347))/12)+IF(MOD(COUNT(B$13:B347),$H$7)=0,E$7*(1+$E$8)^((COUNT(B$13:B347))/12),0)</f>
        <v>777.67622106848262</v>
      </c>
      <c r="C348" s="9">
        <f t="shared" si="21"/>
        <v>33791.103342381568</v>
      </c>
      <c r="D348" s="15">
        <f ca="1">IFERROR((1+XIRR(C$13:C348,M$13:M348,20%))-1,"")</f>
        <v>0.24005236029624943</v>
      </c>
      <c r="E348" s="15">
        <f t="shared" ca="1" si="22"/>
        <v>0.24</v>
      </c>
      <c r="F348" s="8"/>
      <c r="G348" s="8"/>
      <c r="H348" s="8"/>
      <c r="I348" s="8"/>
      <c r="J348" s="8"/>
      <c r="K348" s="8"/>
      <c r="L348" s="8"/>
      <c r="M348" s="22">
        <f t="shared" ca="1" si="20"/>
        <v>52290</v>
      </c>
    </row>
    <row r="349" spans="1:13" x14ac:dyDescent="0.25">
      <c r="A349" s="9">
        <f t="shared" si="23"/>
        <v>34914.660930485392</v>
      </c>
      <c r="B349" s="9">
        <f>A$7*(1+$A$8)^((COUNT(B$13:B348))/12)+IF(MOD(COUNT(B$13:B348),$H$7)=0,E$7*(1+$E$8)^((COUNT(B$13:B348))/12),0)</f>
        <v>780.84457025671566</v>
      </c>
      <c r="C349" s="9">
        <f t="shared" si="21"/>
        <v>34133.816360228673</v>
      </c>
      <c r="D349" s="15">
        <f ca="1">IFERROR((1+XIRR(C$13:C349,M$13:M349,20%))-1,"")</f>
        <v>0.24016560912132268</v>
      </c>
      <c r="E349" s="15">
        <f t="shared" ca="1" si="22"/>
        <v>0.24</v>
      </c>
      <c r="F349" s="8"/>
      <c r="G349" s="8"/>
      <c r="H349" s="8"/>
      <c r="I349" s="8"/>
      <c r="J349" s="8"/>
      <c r="K349" s="8"/>
      <c r="L349" s="8"/>
      <c r="M349" s="22">
        <f t="shared" ca="1" si="20"/>
        <v>52321</v>
      </c>
    </row>
    <row r="350" spans="1:13" x14ac:dyDescent="0.25">
      <c r="A350" s="9">
        <f t="shared" si="23"/>
        <v>35264.003047989019</v>
      </c>
      <c r="B350" s="9">
        <f>A$7*(1+$A$8)^((COUNT(B$13:B349))/12)+IF(MOD(COUNT(B$13:B349),$H$7)=0,E$7*(1+$E$8)^((COUNT(B$13:B349))/12),0)</f>
        <v>784.02582769173023</v>
      </c>
      <c r="C350" s="9">
        <f t="shared" si="21"/>
        <v>34479.977220297289</v>
      </c>
      <c r="D350" s="15">
        <f ca="1">IFERROR((1+XIRR(C$13:C350,M$13:M350,20%))-1,"")</f>
        <v>0.24027760624885564</v>
      </c>
      <c r="E350" s="15">
        <f t="shared" ca="1" si="22"/>
        <v>0.24</v>
      </c>
      <c r="F350" s="8"/>
      <c r="G350" s="8"/>
      <c r="H350" s="8"/>
      <c r="I350" s="8"/>
      <c r="J350" s="8"/>
      <c r="K350" s="8"/>
      <c r="L350" s="8"/>
      <c r="M350" s="22">
        <f t="shared" ca="1" si="20"/>
        <v>52351</v>
      </c>
    </row>
    <row r="351" spans="1:13" x14ac:dyDescent="0.25">
      <c r="A351" s="9">
        <f t="shared" si="23"/>
        <v>35616.840542844438</v>
      </c>
      <c r="B351" s="9">
        <f>A$7*(1+$A$8)^((COUNT(B$13:B350))/12)+IF(MOD(COUNT(B$13:B350),$H$7)=0,E$7*(1+$E$8)^((COUNT(B$13:B350))/12),0)</f>
        <v>787.22004596332442</v>
      </c>
      <c r="C351" s="9">
        <f t="shared" si="21"/>
        <v>34829.620496881114</v>
      </c>
      <c r="D351" s="15">
        <f ca="1">IFERROR((1+XIRR(C$13:C351,M$13:M351,20%))-1,"")</f>
        <v>0.24038828015327462</v>
      </c>
      <c r="E351" s="15">
        <f t="shared" ca="1" si="22"/>
        <v>0.24</v>
      </c>
      <c r="F351" s="8"/>
      <c r="G351" s="8"/>
      <c r="H351" s="8"/>
      <c r="I351" s="8"/>
      <c r="J351" s="8"/>
      <c r="K351" s="8"/>
      <c r="L351" s="8"/>
      <c r="M351" s="22">
        <f t="shared" ca="1" si="20"/>
        <v>52382</v>
      </c>
    </row>
    <row r="352" spans="1:13" x14ac:dyDescent="0.25">
      <c r="A352" s="9">
        <f t="shared" si="23"/>
        <v>35973.208388397892</v>
      </c>
      <c r="B352" s="9">
        <f>A$7*(1+$A$8)^((COUNT(B$13:B351))/12)+IF(MOD(COUNT(B$13:B351),$H$7)=0,E$7*(1+$E$8)^((COUNT(B$13:B351))/12),0)</f>
        <v>790.4272778755485</v>
      </c>
      <c r="C352" s="9">
        <f t="shared" si="21"/>
        <v>35182.781110522345</v>
      </c>
      <c r="D352" s="15">
        <f ca="1">IFERROR((1+XIRR(C$13:C352,M$13:M352,20%))-1,"")</f>
        <v>0.24049771428108224</v>
      </c>
      <c r="E352" s="15">
        <f t="shared" ca="1" si="22"/>
        <v>0.24</v>
      </c>
      <c r="F352" s="8"/>
      <c r="G352" s="8"/>
      <c r="H352" s="8"/>
      <c r="I352" s="8"/>
      <c r="J352" s="8"/>
      <c r="K352" s="8"/>
      <c r="L352" s="8"/>
      <c r="M352" s="22">
        <f t="shared" ca="1" si="20"/>
        <v>52412</v>
      </c>
    </row>
    <row r="353" spans="1:13" x14ac:dyDescent="0.25">
      <c r="A353" s="9">
        <f t="shared" si="23"/>
        <v>36333.141907924917</v>
      </c>
      <c r="B353" s="9">
        <f>A$7*(1+$A$8)^((COUNT(B$13:B352))/12)+IF(MOD(COUNT(B$13:B352),$H$7)=0,E$7*(1+$E$8)^((COUNT(B$13:B352))/12),0)</f>
        <v>793.64757644758561</v>
      </c>
      <c r="C353" s="9">
        <f t="shared" si="21"/>
        <v>35539.494331477334</v>
      </c>
      <c r="D353" s="15">
        <f ca="1">IFERROR((1+XIRR(C$13:C353,M$13:M353,20%))-1,"")</f>
        <v>0.24060588479042044</v>
      </c>
      <c r="E353" s="15">
        <f t="shared" ca="1" si="22"/>
        <v>0.24</v>
      </c>
      <c r="F353" s="8"/>
      <c r="G353" s="8"/>
      <c r="H353" s="8"/>
      <c r="I353" s="8"/>
      <c r="J353" s="8"/>
      <c r="K353" s="8"/>
      <c r="L353" s="8"/>
      <c r="M353" s="22">
        <f t="shared" ca="1" si="20"/>
        <v>52443</v>
      </c>
    </row>
    <row r="354" spans="1:13" x14ac:dyDescent="0.25">
      <c r="A354" s="9">
        <f t="shared" si="23"/>
        <v>36696.676778131601</v>
      </c>
      <c r="B354" s="9">
        <f>A$7*(1+$A$8)^((COUNT(B$13:B353))/12)+IF(MOD(COUNT(B$13:B353),$H$7)=0,E$7*(1+$E$8)^((COUNT(B$13:B353))/12),0)</f>
        <v>796.88099491462538</v>
      </c>
      <c r="C354" s="9">
        <f t="shared" si="21"/>
        <v>35899.795783216978</v>
      </c>
      <c r="D354" s="15">
        <f ca="1">IFERROR((1+XIRR(C$13:C354,M$13:M354,20%))-1,"")</f>
        <v>0.24071277976036076</v>
      </c>
      <c r="E354" s="15">
        <f t="shared" ca="1" si="22"/>
        <v>0.24</v>
      </c>
      <c r="F354" s="8"/>
      <c r="G354" s="8"/>
      <c r="H354" s="8"/>
      <c r="I354" s="8"/>
      <c r="J354" s="8"/>
      <c r="K354" s="8"/>
      <c r="L354" s="8"/>
      <c r="M354" s="22">
        <f t="shared" ca="1" si="20"/>
        <v>52474</v>
      </c>
    </row>
    <row r="355" spans="1:13" x14ac:dyDescent="0.25">
      <c r="A355" s="9">
        <f t="shared" si="23"/>
        <v>37063.849032690872</v>
      </c>
      <c r="B355" s="9">
        <f>A$7*(1+$A$8)^((COUNT(B$13:B354))/12)+IF(MOD(COUNT(B$13:B354),$H$7)=0,E$7*(1+$E$8)^((COUNT(B$13:B354))/12),0)</f>
        <v>800.12758672874452</v>
      </c>
      <c r="C355" s="9">
        <f t="shared" si="21"/>
        <v>36263.721445962125</v>
      </c>
      <c r="D355" s="15">
        <f ca="1">IFERROR((1+XIRR(C$13:C355,M$13:M355,20%))-1,"")</f>
        <v>0.24081849455833426</v>
      </c>
      <c r="E355" s="15">
        <f t="shared" ca="1" si="22"/>
        <v>0.24</v>
      </c>
      <c r="F355" s="8"/>
      <c r="G355" s="8"/>
      <c r="H355" s="8"/>
      <c r="I355" s="8"/>
      <c r="J355" s="8"/>
      <c r="K355" s="8"/>
      <c r="L355" s="8"/>
      <c r="M355" s="22">
        <f t="shared" ca="1" si="20"/>
        <v>52504</v>
      </c>
    </row>
    <row r="356" spans="1:13" x14ac:dyDescent="0.25">
      <c r="A356" s="9">
        <f t="shared" si="23"/>
        <v>37434.695065814158</v>
      </c>
      <c r="B356" s="9">
        <f>A$7*(1+$A$8)^((COUNT(B$13:B355))/12)+IF(MOD(COUNT(B$13:B355),$H$7)=0,E$7*(1+$E$8)^((COUNT(B$13:B355))/12),0)</f>
        <v>803.38740555978916</v>
      </c>
      <c r="C356" s="9">
        <f t="shared" si="21"/>
        <v>36631.307660254366</v>
      </c>
      <c r="D356" s="15">
        <f ca="1">IFERROR((1+XIRR(C$13:C356,M$13:M356,20%))-1,"")</f>
        <v>0.24092296957969661</v>
      </c>
      <c r="E356" s="15">
        <f t="shared" ca="1" si="22"/>
        <v>0.24</v>
      </c>
      <c r="F356" s="8"/>
      <c r="G356" s="8"/>
      <c r="H356" s="8"/>
      <c r="I356" s="8"/>
      <c r="J356" s="8"/>
      <c r="K356" s="8"/>
      <c r="L356" s="8"/>
      <c r="M356" s="22">
        <f t="shared" ca="1" si="20"/>
        <v>52535</v>
      </c>
    </row>
    <row r="357" spans="1:13" x14ac:dyDescent="0.25">
      <c r="A357" s="9">
        <f t="shared" si="23"/>
        <v>37809.251635858796</v>
      </c>
      <c r="B357" s="9">
        <f>A$7*(1+$A$8)^((COUNT(B$13:B356))/12)+IF(MOD(COUNT(B$13:B356),$H$7)=0,E$7*(1+$E$8)^((COUNT(B$13:B356))/12),0)</f>
        <v>806.66050529626375</v>
      </c>
      <c r="C357" s="9">
        <f t="shared" si="21"/>
        <v>37002.591130562534</v>
      </c>
      <c r="D357" s="15">
        <f ca="1">IFERROR((1+XIRR(C$13:C357,M$13:M357,20%))-1,"")</f>
        <v>0.24102630019187932</v>
      </c>
      <c r="E357" s="15">
        <f t="shared" ca="1" si="22"/>
        <v>0.24</v>
      </c>
      <c r="F357" s="8"/>
      <c r="G357" s="8"/>
      <c r="H357" s="8"/>
      <c r="I357" s="8"/>
      <c r="J357" s="8"/>
      <c r="K357" s="8"/>
      <c r="L357" s="8"/>
      <c r="M357" s="22">
        <f t="shared" ca="1" si="20"/>
        <v>52565</v>
      </c>
    </row>
    <row r="358" spans="1:13" x14ac:dyDescent="0.25">
      <c r="A358" s="9">
        <f t="shared" si="23"/>
        <v>38187.555868971533</v>
      </c>
      <c r="B358" s="9">
        <f>A$7*(1+$A$8)^((COUNT(B$13:B357))/12)+IF(MOD(COUNT(B$13:B357),$H$7)=0,E$7*(1+$E$8)^((COUNT(B$13:B357))/12),0)</f>
        <v>809.94694004622124</v>
      </c>
      <c r="C358" s="9">
        <f t="shared" si="21"/>
        <v>37377.608928925314</v>
      </c>
      <c r="D358" s="15">
        <f ca="1">IFERROR((1+XIRR(C$13:C358,M$13:M358,20%))-1,"")</f>
        <v>0.24112842679023738</v>
      </c>
      <c r="E358" s="15">
        <f t="shared" ca="1" si="22"/>
        <v>0.24</v>
      </c>
      <c r="F358" s="8"/>
      <c r="G358" s="8"/>
      <c r="H358" s="8"/>
      <c r="I358" s="8"/>
      <c r="J358" s="8"/>
      <c r="K358" s="8"/>
      <c r="L358" s="8"/>
      <c r="M358" s="22">
        <f t="shared" ca="1" si="20"/>
        <v>52596</v>
      </c>
    </row>
    <row r="359" spans="1:13" x14ac:dyDescent="0.25">
      <c r="A359" s="9">
        <f t="shared" si="23"/>
        <v>38569.645262768463</v>
      </c>
      <c r="B359" s="9">
        <f>A$7*(1+$A$8)^((COUNT(B$13:B358))/12)+IF(MOD(COUNT(B$13:B358),$H$7)=0,E$7*(1+$E$8)^((COUNT(B$13:B358))/12),0)</f>
        <v>813.24676413815666</v>
      </c>
      <c r="C359" s="9">
        <f t="shared" si="21"/>
        <v>37756.398498630304</v>
      </c>
      <c r="D359" s="15">
        <f ca="1">IFERROR((1+XIRR(C$13:C359,M$13:M359,20%))-1,"")</f>
        <v>0.24122938513755798</v>
      </c>
      <c r="E359" s="15">
        <f t="shared" ca="1" si="22"/>
        <v>0.24</v>
      </c>
      <c r="F359" s="8"/>
      <c r="G359" s="8"/>
      <c r="H359" s="8"/>
      <c r="I359" s="8"/>
      <c r="J359" s="8"/>
      <c r="K359" s="8"/>
      <c r="L359" s="8"/>
      <c r="M359" s="22">
        <f t="shared" ca="1" si="20"/>
        <v>52627</v>
      </c>
    </row>
    <row r="360" spans="1:13" x14ac:dyDescent="0.25">
      <c r="A360" s="9">
        <f t="shared" si="23"/>
        <v>38955.557690051828</v>
      </c>
      <c r="B360" s="9">
        <f>A$7*(1+$A$8)^((COUNT(B$13:B359))/12)+IF(MOD(COUNT(B$13:B359),$H$7)=0,E$7*(1+$E$8)^((COUNT(B$13:B359))/12),0)</f>
        <v>816.56003212190683</v>
      </c>
      <c r="C360" s="9">
        <f t="shared" si="21"/>
        <v>38138.997657929918</v>
      </c>
      <c r="D360" s="15">
        <f ca="1">IFERROR((1+XIRR(C$13:C360,M$13:M360,20%))-1,"")</f>
        <v>0.24132928252220154</v>
      </c>
      <c r="E360" s="15">
        <f t="shared" ca="1" si="22"/>
        <v>0.24</v>
      </c>
      <c r="F360" s="8"/>
      <c r="G360" s="8"/>
      <c r="H360" s="8"/>
      <c r="I360" s="8"/>
      <c r="J360" s="8"/>
      <c r="K360" s="8"/>
      <c r="L360" s="8"/>
      <c r="M360" s="22">
        <f t="shared" ca="1" si="20"/>
        <v>52656</v>
      </c>
    </row>
    <row r="361" spans="1:13" x14ac:dyDescent="0.25">
      <c r="A361" s="9">
        <f t="shared" si="23"/>
        <v>39345.331402563956</v>
      </c>
      <c r="B361" s="9">
        <f>A$7*(1+$A$8)^((COUNT(B$13:B360))/12)+IF(MOD(COUNT(B$13:B360),$H$7)=0,E$7*(1+$E$8)^((COUNT(B$13:B360))/12),0)</f>
        <v>819.88679876955132</v>
      </c>
      <c r="C361" s="9">
        <f t="shared" si="21"/>
        <v>38525.444603794407</v>
      </c>
      <c r="D361" s="15">
        <f ca="1">IFERROR((1+XIRR(C$13:C361,M$13:M361,20%))-1,"")</f>
        <v>0.24142802357673654</v>
      </c>
      <c r="E361" s="15">
        <f t="shared" ca="1" si="22"/>
        <v>0.24</v>
      </c>
      <c r="F361" s="8"/>
      <c r="G361" s="8"/>
      <c r="H361" s="8"/>
      <c r="I361" s="8"/>
      <c r="J361" s="8"/>
      <c r="K361" s="8"/>
      <c r="L361" s="8"/>
      <c r="M361" s="22">
        <f t="shared" ca="1" si="20"/>
        <v>52687</v>
      </c>
    </row>
    <row r="362" spans="1:13" x14ac:dyDescent="0.25">
      <c r="A362" s="9">
        <f t="shared" si="23"/>
        <v>39739.005034778798</v>
      </c>
      <c r="B362" s="9">
        <f>A$7*(1+$A$8)^((COUNT(B$13:B361))/12)+IF(MOD(COUNT(B$13:B361),$H$7)=0,E$7*(1+$E$8)^((COUNT(B$13:B361))/12),0)</f>
        <v>823.22711907631697</v>
      </c>
      <c r="C362" s="9">
        <f t="shared" si="21"/>
        <v>38915.777915702478</v>
      </c>
      <c r="D362" s="15">
        <f ca="1">IFERROR((1+XIRR(C$13:C362,M$13:M362,20%))-1,"")</f>
        <v>0.24152569174766536</v>
      </c>
      <c r="E362" s="15">
        <f t="shared" ca="1" si="22"/>
        <v>0.24</v>
      </c>
      <c r="F362" s="8"/>
      <c r="G362" s="8"/>
      <c r="H362" s="8"/>
      <c r="I362" s="8"/>
      <c r="J362" s="8"/>
      <c r="K362" s="8"/>
      <c r="L362" s="8"/>
      <c r="M362" s="22">
        <f t="shared" ca="1" si="20"/>
        <v>52717</v>
      </c>
    </row>
    <row r="363" spans="1:13" x14ac:dyDescent="0.25">
      <c r="A363" s="9">
        <f t="shared" si="23"/>
        <v>40136.617607731372</v>
      </c>
      <c r="B363" s="9">
        <f>A$7*(1+$A$8)^((COUNT(B$13:B362))/12)+IF(MOD(COUNT(B$13:B362),$H$7)=0,E$7*(1+$E$8)^((COUNT(B$13:B362))/12),0)</f>
        <v>826.58104826149076</v>
      </c>
      <c r="C363" s="9">
        <f t="shared" si="21"/>
        <v>39310.036559469881</v>
      </c>
      <c r="D363" s="15">
        <f ca="1">IFERROR((1+XIRR(C$13:C363,M$13:M363,20%))-1,"")</f>
        <v>0.24162222743034367</v>
      </c>
      <c r="E363" s="15">
        <f t="shared" ca="1" si="22"/>
        <v>0.24</v>
      </c>
      <c r="F363" s="8"/>
      <c r="G363" s="8"/>
      <c r="H363" s="8"/>
      <c r="I363" s="8"/>
      <c r="J363" s="8"/>
      <c r="K363" s="8"/>
      <c r="L363" s="8"/>
      <c r="M363" s="22">
        <f t="shared" ca="1" si="20"/>
        <v>52748</v>
      </c>
    </row>
    <row r="364" spans="1:13" x14ac:dyDescent="0.25">
      <c r="A364" s="9">
        <f t="shared" si="23"/>
        <v>40538.208532885561</v>
      </c>
      <c r="B364" s="9">
        <f>A$7*(1+$A$8)^((COUNT(B$13:B363))/12)+IF(MOD(COUNT(B$13:B363),$H$7)=0,E$7*(1+$E$8)^((COUNT(B$13:B363))/12),0)</f>
        <v>829.94864176932572</v>
      </c>
      <c r="C364" s="9">
        <f t="shared" si="21"/>
        <v>39708.259891116235</v>
      </c>
      <c r="D364" s="15">
        <f ca="1">IFERROR((1+XIRR(C$13:C364,M$13:M364,20%))-1,"")</f>
        <v>0.24171771407127385</v>
      </c>
      <c r="E364" s="15">
        <f t="shared" ca="1" si="22"/>
        <v>0.24</v>
      </c>
      <c r="F364" s="8"/>
      <c r="G364" s="8"/>
      <c r="H364" s="8"/>
      <c r="I364" s="8"/>
      <c r="J364" s="8"/>
      <c r="K364" s="8"/>
      <c r="L364" s="8"/>
      <c r="M364" s="22">
        <f t="shared" ca="1" si="20"/>
        <v>52778</v>
      </c>
    </row>
    <row r="365" spans="1:13" x14ac:dyDescent="0.25">
      <c r="A365" s="9">
        <f t="shared" si="23"/>
        <v>40943.817616040564</v>
      </c>
      <c r="B365" s="9">
        <f>A$7*(1+$A$8)^((COUNT(B$13:B364))/12)+IF(MOD(COUNT(B$13:B364),$H$7)=0,E$7*(1+$E$8)^((COUNT(B$13:B364))/12),0)</f>
        <v>833.32995526996478</v>
      </c>
      <c r="C365" s="9">
        <f t="shared" si="21"/>
        <v>40110.487660770596</v>
      </c>
      <c r="D365" s="15">
        <f ca="1">IFERROR((1+XIRR(C$13:C365,M$13:M365,20%))-1,"")</f>
        <v>0.24181211590766916</v>
      </c>
      <c r="E365" s="15">
        <f t="shared" ca="1" si="22"/>
        <v>0.24</v>
      </c>
      <c r="F365" s="8"/>
      <c r="G365" s="8"/>
      <c r="H365" s="8"/>
      <c r="I365" s="8"/>
      <c r="J365" s="8"/>
      <c r="K365" s="8"/>
      <c r="L365" s="8"/>
      <c r="M365" s="22">
        <f t="shared" ca="1" si="20"/>
        <v>52809</v>
      </c>
    </row>
    <row r="366" spans="1:13" x14ac:dyDescent="0.25">
      <c r="A366" s="9">
        <f t="shared" si="23"/>
        <v>41353.485061276471</v>
      </c>
      <c r="B366" s="9">
        <f>A$7*(1+$A$8)^((COUNT(B$13:B365))/12)+IF(MOD(COUNT(B$13:B365),$H$7)=0,E$7*(1+$E$8)^((COUNT(B$13:B365))/12),0)</f>
        <v>836.72504466035673</v>
      </c>
      <c r="C366" s="9">
        <f t="shared" si="21"/>
        <v>40516.760016616114</v>
      </c>
      <c r="D366" s="15">
        <f ca="1">IFERROR((1+XIRR(C$13:C366,M$13:M366,20%))-1,"")</f>
        <v>0.24190542101860046</v>
      </c>
      <c r="E366" s="15">
        <f t="shared" ca="1" si="22"/>
        <v>0.24</v>
      </c>
      <c r="F366" s="8"/>
      <c r="G366" s="8"/>
      <c r="H366" s="8"/>
      <c r="I366" s="8"/>
      <c r="J366" s="8"/>
      <c r="K366" s="8"/>
      <c r="L366" s="8"/>
      <c r="M366" s="22">
        <f t="shared" ca="1" si="20"/>
        <v>52840</v>
      </c>
    </row>
    <row r="367" spans="1:13" x14ac:dyDescent="0.25">
      <c r="A367" s="9">
        <f t="shared" si="23"/>
        <v>41767.251474939309</v>
      </c>
      <c r="B367" s="9">
        <f>A$7*(1+$A$8)^((COUNT(B$13:B366))/12)+IF(MOD(COUNT(B$13:B366),$H$7)=0,E$7*(1+$E$8)^((COUNT(B$13:B366))/12),0)</f>
        <v>840.13396606518177</v>
      </c>
      <c r="C367" s="9">
        <f t="shared" si="21"/>
        <v>40927.117508874129</v>
      </c>
      <c r="D367" s="15">
        <f ca="1">IFERROR((1+XIRR(C$13:C367,M$13:M367,20%))-1,"")</f>
        <v>0.24199772477149972</v>
      </c>
      <c r="E367" s="15">
        <f t="shared" ca="1" si="22"/>
        <v>0.24</v>
      </c>
      <c r="F367" s="8"/>
      <c r="G367" s="8"/>
      <c r="H367" s="8"/>
      <c r="I367" s="8"/>
      <c r="J367" s="8"/>
      <c r="K367" s="8"/>
      <c r="L367" s="8"/>
      <c r="M367" s="22">
        <f t="shared" ca="1" si="20"/>
        <v>52870</v>
      </c>
    </row>
    <row r="368" spans="1:13" x14ac:dyDescent="0.25">
      <c r="A368" s="9">
        <f t="shared" si="23"/>
        <v>42185.157869665942</v>
      </c>
      <c r="B368" s="9">
        <f>A$7*(1+$A$8)^((COUNT(B$13:B367))/12)+IF(MOD(COUNT(B$13:B367),$H$7)=0,E$7*(1+$E$8)^((COUNT(B$13:B367))/12),0)</f>
        <v>843.55677583777856</v>
      </c>
      <c r="C368" s="9">
        <f t="shared" si="21"/>
        <v>41341.601093828162</v>
      </c>
      <c r="D368" s="15">
        <f ca="1">IFERROR((1+XIRR(C$13:C368,M$13:M368,20%))-1,"")</f>
        <v>0.24208896756172171</v>
      </c>
      <c r="E368" s="15">
        <f t="shared" ca="1" si="22"/>
        <v>0.24</v>
      </c>
      <c r="F368" s="8"/>
      <c r="G368" s="8"/>
      <c r="H368" s="8"/>
      <c r="I368" s="8"/>
      <c r="J368" s="8"/>
      <c r="K368" s="8"/>
      <c r="L368" s="8"/>
      <c r="M368" s="22">
        <f t="shared" ca="1" si="20"/>
        <v>52901</v>
      </c>
    </row>
    <row r="369" spans="1:13" x14ac:dyDescent="0.25">
      <c r="A369" s="9">
        <f t="shared" si="23"/>
        <v>42607.245668449243</v>
      </c>
      <c r="B369" s="9">
        <f>A$7*(1+$A$8)^((COUNT(B$13:B368))/12)+IF(MOD(COUNT(B$13:B368),$H$7)=0,E$7*(1+$E$8)^((COUNT(B$13:B368))/12),0)</f>
        <v>846.99353056107702</v>
      </c>
      <c r="C369" s="9">
        <f t="shared" si="21"/>
        <v>41760.252137888165</v>
      </c>
      <c r="D369" s="15">
        <f ca="1">IFERROR((1+XIRR(C$13:C369,M$13:M369,20%))-1,"")</f>
        <v>0.2421792328357697</v>
      </c>
      <c r="E369" s="15">
        <f t="shared" ca="1" si="22"/>
        <v>0.24</v>
      </c>
      <c r="F369" s="8"/>
      <c r="G369" s="8"/>
      <c r="H369" s="8"/>
      <c r="I369" s="8"/>
      <c r="J369" s="8"/>
      <c r="K369" s="8"/>
      <c r="L369" s="8"/>
      <c r="M369" s="22">
        <f t="shared" ca="1" si="20"/>
        <v>52931</v>
      </c>
    </row>
    <row r="370" spans="1:13" x14ac:dyDescent="0.25">
      <c r="A370" s="9">
        <f t="shared" si="23"/>
        <v>43033.556708743985</v>
      </c>
      <c r="B370" s="9">
        <f>A$7*(1+$A$8)^((COUNT(B$13:B369))/12)+IF(MOD(COUNT(B$13:B369),$H$7)=0,E$7*(1+$E$8)^((COUNT(B$13:B369))/12),0)</f>
        <v>850.44428704853226</v>
      </c>
      <c r="C370" s="9">
        <f t="shared" si="21"/>
        <v>42183.112421695456</v>
      </c>
      <c r="D370" s="15">
        <f ca="1">IFERROR((1+XIRR(C$13:C370,M$13:M370,20%))-1,"")</f>
        <v>0.24226846098899846</v>
      </c>
      <c r="E370" s="15">
        <f t="shared" ca="1" si="22"/>
        <v>0.24</v>
      </c>
      <c r="F370" s="8"/>
      <c r="G370" s="8"/>
      <c r="H370" s="8"/>
      <c r="I370" s="8"/>
      <c r="J370" s="8"/>
      <c r="K370" s="8"/>
      <c r="L370" s="8"/>
      <c r="M370" s="22">
        <f t="shared" ca="1" si="20"/>
        <v>52962</v>
      </c>
    </row>
    <row r="371" spans="1:13" x14ac:dyDescent="0.25">
      <c r="A371" s="9">
        <f t="shared" si="23"/>
        <v>43464.133246613746</v>
      </c>
      <c r="B371" s="9">
        <f>A$7*(1+$A$8)^((COUNT(B$13:B370))/12)+IF(MOD(COUNT(B$13:B370),$H$7)=0,E$7*(1+$E$8)^((COUNT(B$13:B370))/12),0)</f>
        <v>853.90910234506453</v>
      </c>
      <c r="C371" s="9">
        <f t="shared" si="21"/>
        <v>42610.224144268679</v>
      </c>
      <c r="D371" s="15">
        <f ca="1">IFERROR((1+XIRR(C$13:C371,M$13:M371,20%))-1,"")</f>
        <v>0.24235667586326604</v>
      </c>
      <c r="E371" s="15">
        <f t="shared" ca="1" si="22"/>
        <v>0.24</v>
      </c>
      <c r="F371" s="8"/>
      <c r="G371" s="8"/>
      <c r="H371" s="8"/>
      <c r="I371" s="8"/>
      <c r="J371" s="8"/>
      <c r="K371" s="8"/>
      <c r="L371" s="8"/>
      <c r="M371" s="22">
        <f t="shared" ca="1" si="20"/>
        <v>52993</v>
      </c>
    </row>
    <row r="372" spans="1:13" x14ac:dyDescent="0.25">
      <c r="A372" s="9">
        <f t="shared" si="23"/>
        <v>43899.017960919373</v>
      </c>
      <c r="B372" s="9">
        <f>A$7*(1+$A$8)^((COUNT(B$13:B371))/12)+IF(MOD(COUNT(B$13:B371),$H$7)=0,E$7*(1+$E$8)^((COUNT(B$13:B371))/12),0)</f>
        <v>857.38803372800214</v>
      </c>
      <c r="C372" s="9">
        <f t="shared" si="21"/>
        <v>43041.629927191374</v>
      </c>
      <c r="D372" s="15">
        <f ca="1">IFERROR((1+XIRR(C$13:C372,M$13:M372,20%))-1,"")</f>
        <v>0.24244405627250676</v>
      </c>
      <c r="E372" s="15">
        <f t="shared" ca="1" si="22"/>
        <v>0.24</v>
      </c>
      <c r="F372" s="8"/>
      <c r="G372" s="8"/>
      <c r="H372" s="8"/>
      <c r="I372" s="8"/>
      <c r="J372" s="8"/>
      <c r="K372" s="8"/>
      <c r="L372" s="8"/>
      <c r="M372" s="22">
        <f t="shared" ca="1" si="20"/>
        <v>53021</v>
      </c>
    </row>
    <row r="373" spans="1:13" x14ac:dyDescent="0.25">
      <c r="A373" s="9">
        <f t="shared" si="23"/>
        <v>44338.253957549292</v>
      </c>
      <c r="B373" s="9">
        <f>A$7*(1+$A$8)^((COUNT(B$13:B372))/12)+IF(MOD(COUNT(B$13:B372),$H$7)=0,E$7*(1+$E$8)^((COUNT(B$13:B372))/12),0)</f>
        <v>860.88113870802908</v>
      </c>
      <c r="C373" s="9">
        <f t="shared" si="21"/>
        <v>43477.372818841264</v>
      </c>
      <c r="D373" s="15">
        <f ca="1">IFERROR((1+XIRR(C$13:C373,M$13:M373,20%))-1,"")</f>
        <v>0.24253043532371521</v>
      </c>
      <c r="E373" s="15">
        <f t="shared" ca="1" si="22"/>
        <v>0.24</v>
      </c>
      <c r="F373" s="8"/>
      <c r="G373" s="8"/>
      <c r="H373" s="8"/>
      <c r="I373" s="8"/>
      <c r="J373" s="8"/>
      <c r="K373" s="8"/>
      <c r="L373" s="8"/>
      <c r="M373" s="22">
        <f t="shared" ca="1" si="20"/>
        <v>53052</v>
      </c>
    </row>
  </sheetData>
  <mergeCells count="3">
    <mergeCell ref="G1:I1"/>
    <mergeCell ref="A11:E11"/>
    <mergeCell ref="A10:M10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</dc:creator>
  <cp:lastModifiedBy>Rich</cp:lastModifiedBy>
  <dcterms:created xsi:type="dcterms:W3CDTF">2015-02-01T15:03:11Z</dcterms:created>
  <dcterms:modified xsi:type="dcterms:W3CDTF">2015-02-23T13:00:55Z</dcterms:modified>
</cp:coreProperties>
</file>